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4 кв 2024\На сайте\"/>
    </mc:Choice>
  </mc:AlternateContent>
  <xr:revisionPtr revIDLastSave="0" documentId="13_ncr:1_{7289FE72-1417-422E-9C52-E1C1D32F65A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Ф1!$A$1:$D$170</definedName>
    <definedName name="Z_942BA421_E001_4FC3_9C0F_8E0D53E3C61F_.wvu.PrintArea" localSheetId="1" hidden="1">Ф2!$A$1:$D$87</definedName>
    <definedName name="Z_942BA421_E001_4FC3_9C0F_8E0D53E3C61F_.wvu.PrintArea" localSheetId="2" hidden="1">Ф3!$A$1:$D$108</definedName>
    <definedName name="Z_942BA421_E001_4FC3_9C0F_8E0D53E3C61F_.wvu.PrintArea" localSheetId="3" hidden="1">Ф4!$A$1:$K$109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Ф1!$A$8:$D$170</definedName>
    <definedName name="Z_A8D0D40D_9ED2_4FAF_AC66_1CCAA7B1301F_.wvu.PrintArea" localSheetId="1" hidden="1">Ф2!$A$8:$D$87</definedName>
    <definedName name="Z_A8D0D40D_9ED2_4FAF_AC66_1CCAA7B1301F_.wvu.PrintArea" localSheetId="2" hidden="1">Ф3!$A$1:$D$108</definedName>
    <definedName name="Z_A8D0D40D_9ED2_4FAF_AC66_1CCAA7B1301F_.wvu.PrintArea" localSheetId="3" hidden="1">Ф4!$A$9:$K$109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Ф1!$A$1:$D$170</definedName>
    <definedName name="_xlnm.Print_Area" localSheetId="1">Ф2!$A$1:$D$87</definedName>
    <definedName name="_xlnm.Print_Area" localSheetId="2">Ф3!$A$1:$D$108</definedName>
    <definedName name="_xlnm.Print_Area" localSheetId="3">Ф4!$A$1:$K$109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C46" i="2" l="1"/>
  <c r="D139" i="1" l="1"/>
  <c r="D147" i="1" s="1"/>
  <c r="C139" i="1"/>
  <c r="C147" i="1" s="1"/>
  <c r="G68" i="4" l="1"/>
  <c r="F57" i="4" l="1"/>
  <c r="F55" i="4" s="1"/>
  <c r="G19" i="4"/>
  <c r="G22" i="4"/>
  <c r="G20" i="4" s="1"/>
  <c r="F19" i="4"/>
  <c r="F22" i="4"/>
  <c r="F20" i="4" s="1"/>
  <c r="G49" i="4" l="1"/>
  <c r="G54" i="4" s="1"/>
  <c r="G57" i="4"/>
  <c r="G55" i="4" s="1"/>
  <c r="D105" i="1" l="1"/>
  <c r="C105" i="1"/>
  <c r="K40" i="4" l="1"/>
  <c r="K39" i="4"/>
  <c r="K38" i="4"/>
  <c r="K37" i="4"/>
  <c r="K36" i="4"/>
  <c r="K35" i="4"/>
  <c r="K26" i="4"/>
  <c r="K25" i="4"/>
  <c r="K24" i="4"/>
  <c r="I55" i="4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J55" i="4" s="1"/>
  <c r="I56" i="4"/>
  <c r="K56" i="4" s="1"/>
  <c r="J54" i="4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D49" i="4"/>
  <c r="D8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2" i="4"/>
  <c r="K22" i="4" s="1"/>
  <c r="I21" i="4"/>
  <c r="K21" i="4" s="1"/>
  <c r="I20" i="4"/>
  <c r="K20" i="4" s="1"/>
  <c r="I18" i="4"/>
  <c r="K18" i="4" s="1"/>
  <c r="I17" i="4"/>
  <c r="K17" i="4" s="1"/>
  <c r="H49" i="4"/>
  <c r="H84" i="4" s="1"/>
  <c r="G84" i="4"/>
  <c r="F49" i="4"/>
  <c r="E49" i="4"/>
  <c r="E84" i="4" s="1"/>
  <c r="I19" i="4"/>
  <c r="K19" i="4" s="1"/>
  <c r="D74" i="3"/>
  <c r="C74" i="3"/>
  <c r="C81" i="3" s="1"/>
  <c r="D68" i="3"/>
  <c r="C68" i="3"/>
  <c r="D51" i="3"/>
  <c r="C51" i="3"/>
  <c r="D37" i="3"/>
  <c r="C37" i="3"/>
  <c r="D26" i="3"/>
  <c r="C26" i="3"/>
  <c r="D18" i="3"/>
  <c r="C18" i="3"/>
  <c r="D52" i="2"/>
  <c r="C52" i="2"/>
  <c r="D46" i="2"/>
  <c r="D19" i="2"/>
  <c r="D22" i="2" s="1"/>
  <c r="D28" i="2" s="1"/>
  <c r="D30" i="2" s="1"/>
  <c r="D32" i="2" s="1"/>
  <c r="C19" i="2"/>
  <c r="C22" i="2" s="1"/>
  <c r="C28" i="2" s="1"/>
  <c r="C30" i="2" s="1"/>
  <c r="C32" i="2" s="1"/>
  <c r="D149" i="1"/>
  <c r="C149" i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C85" i="1"/>
  <c r="D61" i="1"/>
  <c r="C61" i="1"/>
  <c r="D50" i="1"/>
  <c r="C50" i="1"/>
  <c r="C44" i="1"/>
  <c r="D44" i="1"/>
  <c r="D36" i="1"/>
  <c r="C36" i="1"/>
  <c r="D26" i="1"/>
  <c r="C26" i="1"/>
  <c r="K55" i="4" l="1"/>
  <c r="J84" i="4"/>
  <c r="D81" i="3"/>
  <c r="F54" i="4"/>
  <c r="F84" i="4" s="1"/>
  <c r="C108" i="1"/>
  <c r="C35" i="2"/>
  <c r="C53" i="2" s="1"/>
  <c r="C55" i="2" s="1"/>
  <c r="C66" i="3"/>
  <c r="D66" i="3"/>
  <c r="D108" i="1"/>
  <c r="C47" i="1"/>
  <c r="C49" i="4"/>
  <c r="C35" i="3"/>
  <c r="D35" i="3"/>
  <c r="D35" i="2"/>
  <c r="D53" i="2" s="1"/>
  <c r="D55" i="2" s="1"/>
  <c r="C33" i="2"/>
  <c r="C60" i="2" s="1"/>
  <c r="D33" i="2"/>
  <c r="D60" i="2" s="1"/>
  <c r="D47" i="1"/>
  <c r="D133" i="1"/>
  <c r="C133" i="1"/>
  <c r="C81" i="1"/>
  <c r="D81" i="1"/>
  <c r="I68" i="4"/>
  <c r="K68" i="4" s="1"/>
  <c r="I57" i="4"/>
  <c r="K57" i="4" s="1"/>
  <c r="I70" i="4"/>
  <c r="K70" i="4" s="1"/>
  <c r="C150" i="1" l="1"/>
  <c r="D84" i="3"/>
  <c r="D86" i="3" s="1"/>
  <c r="C84" i="3"/>
  <c r="C86" i="3" s="1"/>
  <c r="D150" i="1"/>
  <c r="C82" i="1"/>
  <c r="D82" i="1"/>
  <c r="I49" i="4"/>
  <c r="K49" i="4" s="1"/>
  <c r="D85" i="4"/>
  <c r="C13" i="4"/>
  <c r="C10" i="4"/>
  <c r="C13" i="2"/>
  <c r="C12" i="2"/>
  <c r="C84" i="4" l="1"/>
  <c r="I84" i="4" s="1"/>
  <c r="K84" i="4" s="1"/>
  <c r="I54" i="4"/>
  <c r="K54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<sst xmlns="http://schemas.openxmlformats.org/spreadsheetml/2006/main" count="531" uniqueCount="425">
  <si>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</si>
  <si>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</si>
  <si>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</si>
  <si>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</si>
  <si>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</si>
  <si>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</si>
  <si>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</si>
  <si>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</si>
  <si>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</si>
  <si>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</si>
  <si>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</si>
  <si>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</si>
  <si>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</si>
  <si>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</si>
  <si>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</si>
  <si>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</si>
  <si>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</si>
  <si>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</si>
  <si>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</si>
  <si>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</si>
  <si>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</si>
  <si>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</si>
  <si>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</si>
  <si>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</si>
  <si>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</si>
  <si>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</si>
  <si>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</si>
  <si>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</si>
  <si>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</si>
  <si>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</si>
  <si>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</si>
  <si>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</si>
  <si>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</si>
  <si>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</si>
  <si>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</si>
  <si>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</si>
  <si>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</si>
  <si>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</si>
  <si>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</si>
  <si>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</si>
  <si>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</si>
  <si>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</si>
  <si>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</si>
  <si>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</si>
  <si>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</si>
  <si>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</si>
  <si>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</si>
  <si>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</si>
  <si>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</si>
  <si>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</si>
  <si>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</si>
  <si>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</si>
  <si>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</si>
  <si>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</si>
  <si>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</si>
  <si>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</si>
  <si>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</si>
  <si>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</si>
  <si>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</si>
  <si>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</si>
  <si>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</si>
  <si>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</si>
  <si>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</si>
  <si>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</si>
  <si>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</si>
  <si>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</si>
  <si>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</si>
  <si>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</si>
  <si>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</si>
  <si>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</si>
  <si>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</si>
  <si>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</si>
  <si>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</si>
  <si>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</si>
  <si>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</si>
  <si>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</si>
  <si>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</si>
  <si>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</si>
  <si>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</si>
  <si>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</si>
  <si>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</si>
  <si>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</si>
  <si>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</si>
  <si>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</si>
  <si>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</si>
  <si>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</si>
  <si>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</si>
  <si>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</si>
  <si>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</si>
  <si>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</si>
  <si>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</si>
  <si>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</si>
  <si>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</si>
  <si>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</si>
  <si>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</si>
  <si>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</si>
  <si>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</si>
  <si>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</si>
  <si>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</si>
  <si>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</si>
  <si>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</si>
  <si>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</si>
  <si>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</si>
  <si>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</si>
  <si>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</si>
  <si>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</si>
  <si>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</si>
  <si>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</si>
  <si>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</si>
  <si>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</si>
  <si>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</si>
  <si>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</si>
  <si>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</si>
  <si>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</si>
  <si>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</si>
  <si>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</si>
  <si>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</si>
  <si>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</si>
  <si>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</si>
  <si>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</si>
  <si>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</si>
  <si>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</si>
  <si>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</si>
  <si>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</si>
  <si>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</si>
  <si>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</si>
  <si>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</si>
  <si>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</si>
  <si>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</si>
  <si>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</si>
  <si>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</si>
  <si>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</si>
  <si>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</si>
  <si>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</si>
  <si>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</si>
  <si>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</si>
  <si>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</si>
  <si>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</si>
  <si>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</si>
  <si>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</si>
  <si>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</si>
  <si>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</si>
  <si>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</si>
  <si>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</si>
  <si>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</si>
  <si>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</si>
  <si>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</si>
  <si>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</si>
  <si>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</si>
  <si>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</si>
  <si>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</si>
  <si>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</si>
  <si>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</si>
  <si>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</si>
  <si>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</si>
  <si>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</si>
  <si>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</si>
  <si>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</si>
  <si>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</si>
  <si>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</si>
  <si>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</si>
  <si>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</si>
  <si>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</si>
  <si>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</si>
  <si>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</si>
  <si>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</si>
  <si>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</si>
  <si>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</si>
  <si>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</si>
  <si>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</si>
  <si>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</si>
  <si>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</si>
  <si>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</si>
  <si>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</si>
  <si>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</si>
  <si>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</si>
  <si>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</si>
  <si>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</si>
  <si>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</si>
  <si>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</si>
  <si>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</si>
  <si>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</si>
  <si>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</si>
  <si>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</si>
  <si>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</si>
  <si>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</si>
  <si>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</si>
  <si>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</si>
  <si>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</si>
  <si>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</si>
  <si>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</si>
  <si>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</si>
  <si>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</si>
  <si>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</si>
  <si>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</si>
  <si>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</si>
  <si>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</si>
  <si>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</si>
  <si>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</si>
  <si>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</si>
  <si>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</si>
  <si>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</si>
  <si>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</si>
  <si>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</si>
  <si>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</si>
  <si>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</si>
  <si>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</si>
  <si>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</si>
  <si>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</si>
  <si>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</si>
  <si>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</si>
  <si>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</si>
  <si>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</si>
  <si>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</si>
  <si>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</si>
  <si>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</si>
  <si>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</si>
  <si>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</si>
  <si>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</si>
  <si>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</si>
  <si>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</si>
  <si>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(қолы)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</si>
  <si>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</si>
  <si>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</si>
  <si>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</si>
  <si>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</si>
  <si>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</si>
  <si>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</si>
  <si>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</si>
  <si>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</si>
  <si>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</si>
  <si>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</si>
  <si>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</si>
  <si>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</si>
  <si>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</si>
  <si>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</si>
  <si>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</si>
  <si>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</si>
  <si>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</si>
  <si>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</si>
  <si>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</si>
  <si>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</si>
  <si>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</si>
  <si>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</si>
  <si>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</si>
  <si>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</si>
  <si>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</si>
  <si>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</si>
  <si>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</si>
  <si>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</si>
  <si>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</si>
  <si>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</si>
  <si>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</si>
  <si>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</si>
  <si>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</si>
  <si>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</si>
  <si>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</si>
  <si>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</si>
  <si>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</si>
  <si>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</si>
  <si>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</si>
  <si>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</si>
  <si>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</si>
  <si>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</si>
  <si>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</si>
  <si>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</si>
  <si>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</si>
  <si>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</si>
  <si>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</si>
  <si>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</si>
  <si>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</si>
  <si>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</si>
  <si>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</si>
  <si>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</si>
  <si>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</si>
  <si>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</si>
  <si>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</si>
  <si>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</si>
  <si>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</si>
  <si>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</si>
  <si>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</si>
  <si>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</si>
  <si>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</si>
  <si>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</si>
  <si>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</si>
  <si>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</si>
  <si>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</si>
  <si>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</si>
  <si>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</si>
  <si>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</si>
  <si>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</si>
  <si>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</si>
  <si>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</si>
  <si>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</si>
  <si>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</si>
  <si>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</si>
  <si>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</si>
  <si>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</si>
  <si>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</si>
  <si>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</si>
  <si>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</si>
  <si>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</si>
  <si>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</si>
  <si>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</si>
  <si>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</si>
  <si>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</si>
  <si>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</si>
  <si>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</si>
  <si>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</si>
  <si>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</si>
  <si>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</si>
  <si>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</si>
  <si>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</si>
  <si>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</si>
  <si>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</si>
  <si>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</si>
  <si>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</si>
  <si>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</si>
  <si>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</si>
  <si>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</si>
  <si>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</si>
  <si>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</si>
  <si>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</si>
  <si>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</si>
  <si>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</si>
  <si>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</si>
  <si>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</si>
  <si>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</si>
  <si>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</si>
  <si>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</si>
  <si>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</si>
  <si>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</si>
  <si>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</si>
  <si>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</si>
  <si>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</si>
  <si>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</si>
  <si>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</si>
  <si>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</si>
  <si>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</si>
  <si>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</si>
  <si>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</si>
  <si>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</si>
  <si>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</si>
  <si>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</si>
  <si>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</si>
  <si>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</si>
  <si>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</si>
  <si>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</si>
  <si>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</si>
  <si>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</si>
  <si>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</si>
  <si>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</si>
  <si>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</si>
  <si>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</si>
  <si>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</si>
  <si>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</si>
  <si>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</si>
  <si>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</si>
  <si>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</si>
  <si>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</si>
  <si>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</si>
  <si>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</si>
  <si>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</si>
  <si>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</si>
  <si>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</si>
  <si>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</si>
  <si>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</si>
  <si>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</si>
  <si>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</si>
  <si>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</si>
  <si>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</si>
  <si>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</si>
  <si>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</si>
  <si>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</si>
  <si>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</si>
  <si>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</si>
  <si>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</si>
  <si>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</si>
  <si>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</si>
  <si>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</si>
  <si>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</si>
  <si>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</si>
  <si>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</si>
  <si>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</si>
  <si>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</si>
  <si>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</si>
  <si>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</si>
  <si>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</si>
  <si>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</si>
  <si>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</si>
  <si>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</si>
  <si>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</si>
  <si>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</si>
  <si>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</si>
  <si>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</si>
  <si>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</si>
  <si>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</si>
  <si>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</si>
  <si>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</si>
  <si>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</si>
  <si>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</si>
  <si>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</si>
  <si>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</si>
  <si>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</si>
  <si>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</si>
  <si>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</si>
  <si>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</si>
  <si>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 xml:space="preserve">                        </t>
  </si>
  <si>
    <t>Бас бухгалтер                                                      Оразбекова Динара Тлеукеновна</t>
  </si>
  <si>
    <t>414.1</t>
  </si>
  <si>
    <t>414.2</t>
  </si>
  <si>
    <t>414.3</t>
  </si>
  <si>
    <t>414.4</t>
  </si>
  <si>
    <t>414.5</t>
  </si>
  <si>
    <t>414.6</t>
  </si>
  <si>
    <t xml:space="preserve"> 2 - ОПУ нысаны арқылы ағымдағы жылы бөлінбеген кіріс (өтелмеген шығыны) </t>
  </si>
  <si>
    <t xml:space="preserve">2 - ПСД нысаны арқылы ағымдағы жылы бөлінбеген кіріс (өтелмеген шығыны)  </t>
  </si>
  <si>
    <t>Капитал (резервтер) арқылы өткен жылы бөлінбеген кіріс (өтелмеген шығыны)</t>
  </si>
  <si>
    <t xml:space="preserve"> Өткен жылы бөлінбеген кіріс (өтелмеген шығын) (НРП-дан ОПУ-ға ауысу)</t>
  </si>
  <si>
    <t xml:space="preserve">Капитал (дивидендтер) арқылы ағымдағы жылы бөлінбеген кіріс (өтелмеген шығын) </t>
  </si>
  <si>
    <t xml:space="preserve">  Өткен жылдары бөлінбеген кіріс (өтелмеген шығын) </t>
  </si>
  <si>
    <t>есепті кезең 31.03.2025 жыл</t>
  </si>
  <si>
    <t>Есепті жылдың 30 наурыз сальдо (500 жол + 600 жол + 700 жол+719 жол)</t>
  </si>
  <si>
    <t xml:space="preserve">Басқарма Төрағасының экономика және қаржы </t>
  </si>
  <si>
    <t>жөніндегі орынбасары                                     Чеботарёва Людмила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</si>
</sst>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5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16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  <xf numFmtId="0" fontId="31" fillId="0" borderId="0" xfId="2" applyNumberFormat="1" applyFont="1" applyAlignment="1" applyProtection="1">
      <alignment horizontal="left" vertical="top" wrapText="1"/>
      <protection locked="0"/>
    </xf>
    <xf numFmtId="0" fontId="32" fillId="0" borderId="0" xfId="2" applyNumberFormat="1" applyFont="1" applyProtection="1">
      <protection locked="0"/>
    </xf>
    <xf numFmtId="164" fontId="32" fillId="0" borderId="0" xfId="2" applyFont="1" applyProtection="1"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3" fontId="6" fillId="0" borderId="4" xfId="0" applyNumberFormat="1" applyFont="1" applyBorder="1" applyProtection="1">
      <protection locked="0"/>
    </xf>
    <xf numFmtId="170" fontId="25" fillId="0" borderId="4" xfId="2" quotePrefix="1" applyNumberFormat="1" applyFont="1" applyBorder="1" applyAlignment="1" applyProtection="1">
      <alignment horizontal="left" wrapText="1"/>
      <protection locked="0"/>
    </xf>
    <xf numFmtId="170" fontId="25" fillId="0" borderId="4" xfId="2" applyNumberFormat="1" applyFont="1" applyBorder="1" applyAlignment="1" applyProtection="1">
      <alignment wrapText="1"/>
      <protection locked="0"/>
    </xf>
    <xf numFmtId="170" fontId="15" fillId="0" borderId="4" xfId="0" applyNumberFormat="1" applyFont="1" applyBorder="1" applyAlignment="1" applyProtection="1">
      <alignment wrapText="1"/>
      <protection locked="0"/>
    </xf>
    <xf numFmtId="170" fontId="28" fillId="0" borderId="4" xfId="2" applyNumberFormat="1" applyFont="1" applyBorder="1" applyAlignment="1" applyProtection="1">
      <alignment wrapText="1"/>
      <protection locked="0"/>
    </xf>
    <xf numFmtId="170" fontId="25" fillId="0" borderId="4" xfId="2" quotePrefix="1" applyNumberFormat="1" applyFont="1" applyBorder="1" applyAlignment="1" applyProtection="1">
      <alignment wrapText="1"/>
      <protection locked="0"/>
    </xf>
    <xf numFmtId="170" fontId="25" fillId="0" borderId="4" xfId="2" applyNumberFormat="1" applyFont="1" applyBorder="1" applyAlignment="1" applyProtection="1">
      <alignment horizontal="left" wrapText="1"/>
      <protection locked="0"/>
    </xf>
    <xf numFmtId="166" fontId="3" fillId="0" borderId="4" xfId="2" applyNumberFormat="1" applyFont="1" applyBorder="1" applyProtection="1">
      <protection locked="0"/>
    </xf>
    <xf numFmtId="164" fontId="34" fillId="0" borderId="0" xfId="0" applyFont="1" applyAlignment="1">
      <alignment vertical="center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33" fillId="0" borderId="0" xfId="0" applyFont="1" applyBorder="1" applyProtection="1">
      <protection locked="0"/>
    </xf>
    <xf numFmtId="164" fontId="32" fillId="0" borderId="0" xfId="0" applyFont="1" applyBorder="1" applyProtection="1">
      <protection locked="0"/>
    </xf>
    <xf numFmtId="164" fontId="3" fillId="0" borderId="0" xfId="2" applyFont="1" applyBorder="1" applyProtection="1">
      <protection locked="0"/>
    </xf>
    <xf numFmtId="164" fontId="0" fillId="0" borderId="0" xfId="0" applyBorder="1"/>
    <xf numFmtId="0" fontId="27" fillId="0" borderId="0" xfId="2" applyNumberFormat="1" applyFont="1" applyBorder="1" applyAlignment="1" applyProtection="1">
      <alignment horizontal="left" wrapText="1"/>
      <protection locked="0"/>
    </xf>
    <xf numFmtId="0" fontId="25" fillId="0" borderId="0" xfId="2" applyNumberFormat="1" applyFont="1" applyBorder="1" applyProtection="1">
      <protection locked="0"/>
    </xf>
    <xf numFmtId="0" fontId="15" fillId="0" borderId="0" xfId="2" applyNumberFormat="1" applyFont="1" applyBorder="1" applyAlignment="1" applyProtection="1">
      <alignment wrapText="1"/>
      <protection locked="0"/>
    </xf>
    <xf numFmtId="0" fontId="25" fillId="0" borderId="0" xfId="2" applyNumberFormat="1" applyFont="1" applyBorder="1" applyAlignment="1" applyProtection="1">
      <alignment wrapText="1"/>
      <protection locked="0"/>
    </xf>
    <xf numFmtId="168" fontId="26" fillId="0" borderId="0" xfId="1" applyFont="1" applyFill="1" applyBorder="1" applyProtection="1"/>
    <xf numFmtId="0" fontId="15" fillId="0" borderId="0" xfId="2" applyNumberFormat="1" applyFont="1" applyBorder="1"/>
    <xf numFmtId="0" fontId="25" fillId="0" borderId="0" xfId="2" applyNumberFormat="1" applyFont="1" applyBorder="1" applyAlignment="1" applyProtection="1">
      <alignment horizontal="left" wrapText="1"/>
      <protection locked="0"/>
    </xf>
    <xf numFmtId="0" fontId="15" fillId="0" borderId="0" xfId="2" applyNumberFormat="1" applyFont="1" applyBorder="1" applyProtection="1">
      <protection locked="0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0" xfId="0" applyFont="1" applyBorder="1" applyProtection="1">
      <protection locked="0"/>
    </xf>
    <xf numFmtId="164" fontId="0" fillId="0" borderId="0" xfId="0" applyBorder="1" applyProtection="1">
      <protection locked="0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 2 3" xfId="2" xr:uid="{00000000-0005-0000-0000-000001000000}"/>
    <cellStyle name="Обычный 2 2 3" xfId="3" xr:uid="{00000000-0005-0000-0000-000002000000}"/>
    <cellStyle name="Обычный_Формы ФО_Мэппинг_финальный - Алтынкуль" xfId="4" xr:uid="{00000000-0005-0000-0000-00000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  <sheetName val="Data_Input1"/>
      <sheetName val="Prelim_Cost1"/>
      <sheetName val="Gold_Institute1"/>
      <sheetName val="CamKum_Prod1"/>
      <sheetName val="Cost_Summary1"/>
      <sheetName val="Unit_CostPoured1"/>
      <sheetName val="Efficiency_Avg_1"/>
      <sheetName val="Effeciency_Mos1"/>
      <sheetName val="Total_Costs_Mos1"/>
      <sheetName val="Avg_Costs_Yr1"/>
      <sheetName val="presentation_(2)1"/>
      <sheetName val="Форма_11"/>
      <sheetName val="Bal_Sheet1"/>
      <sheetName val="Income_Statement1"/>
      <sheetName val="V_и_стоим__бур1"/>
      <sheetName val="Sгис_(ГРР)1"/>
      <sheetName val="Пр_мат1"/>
      <sheetName val="усл_стор_орг_1"/>
      <sheetName val="Зап_част_и_Тек_рем1"/>
      <sheetName val="31_12_031"/>
      <sheetName val="PBC-Final_Kmod8-December-20011"/>
      <sheetName val="48_1"/>
      <sheetName val="Treatment_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>
        <row r="31">
          <cell r="B31">
            <v>64821.38241765873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  <sheetName val="lookups"/>
      <sheetName val="Inputs"/>
      <sheetName val="Revenues"/>
      <sheetName val="Other Analytical Proc."/>
      <sheetName val="cust"/>
      <sheetName val="корр активы"/>
      <sheetName val="БАЛАНС"/>
      <sheetName val="2002"/>
      <sheetName val="Combined"/>
      <sheetName val="C2.Gross Revenue"/>
      <sheetName val="General Assumptions"/>
      <sheetName val="Kas FA Movement"/>
      <sheetName val="Параметры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  <sheetName val="Lookup"/>
      <sheetName val="ГМ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PP_E mvt for 2003"/>
      <sheetName val="Предпр"/>
      <sheetName val="ЦентрЗатр"/>
      <sheetName val="ЕдИзм"/>
      <sheetName val="Форма2"/>
      <sheetName val="Форма1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Cash Flow - CY Workings"/>
      <sheetName val="2005 Social"/>
      <sheetName val="Standing data"/>
      <sheetName val="Inputs - general"/>
      <sheetName val="Собственный капитал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Disclosure"/>
      <sheetName val="Пр2"/>
      <sheetName val="ATI"/>
      <sheetName val="Cash CCI Detail"/>
      <sheetName val="Sheet2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7.1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Russia Print Version"/>
      <sheetName val="U2 775 - COGS comparison per su"/>
      <sheetName val="finbal10"/>
      <sheetName val="KCC"/>
      <sheetName val="Данные"/>
      <sheetName val="П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  <sheetName val="Служебный ФК_x0005_"/>
      <sheetName val="Служебный ФК "/>
      <sheetName val="Служебный ФК"/>
      <sheetName val="6НК쌊 /"/>
      <sheetName val="6НК예썘/"/>
      <sheetName val="_x000e__x000a__x0008__x000a__x000b__x0010__x0007_"/>
      <sheetName val=" _x000a_ _x000a_   "/>
      <sheetName val="6НК/ ¹"/>
      <sheetName val="6НК/?¹"/>
      <sheetName val="[form.xls]6НК/?¹"/>
      <sheetName val="[form.xls][form.xls]6НК/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/>
      <sheetData sheetId="919" refreshError="1"/>
      <sheetData sheetId="920"/>
      <sheetData sheetId="921" refreshError="1"/>
      <sheetData sheetId="922" refreshError="1"/>
      <sheetData sheetId="923" refreshError="1"/>
      <sheetData sheetId="924" refreshError="1"/>
      <sheetData sheetId="925"/>
      <sheetData sheetId="926"/>
      <sheetData sheetId="927" refreshError="1"/>
      <sheetData sheetId="928" refreshError="1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 refreshError="1"/>
      <sheetData sheetId="945" refreshError="1"/>
      <sheetData sheetId="946" refreshError="1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/>
      <sheetData sheetId="978"/>
      <sheetData sheetId="979"/>
      <sheetData sheetId="980"/>
      <sheetData sheetId="98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/>
      <sheetData sheetId="1692" refreshError="1"/>
      <sheetData sheetId="1693"/>
      <sheetData sheetId="1694" refreshError="1"/>
      <sheetData sheetId="1695" refreshError="1"/>
      <sheetData sheetId="1696"/>
      <sheetData sheetId="1697"/>
      <sheetData sheetId="1698" refreshError="1"/>
      <sheetData sheetId="1699" refreshError="1"/>
      <sheetData sheetId="170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  <sheetName val="Важн.2004"/>
      <sheetName val="Query1NK"/>
      <sheetName val="Query1NK_KZ"/>
      <sheetName val="РасчСрЗП"/>
      <sheetName val="Предпр"/>
      <sheetName val="ЦентрЗатр"/>
      <sheetName val="ЕдИзм"/>
      <sheetName val="Группы"/>
      <sheetName val="Форма2"/>
      <sheetName val="KAZAK RECO ST 99"/>
      <sheetName val="Profit &amp; Loss Total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X-rates"/>
      <sheetName val="ЯНВАРЬ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.2 ОТМ"/>
      <sheetName val="2.2 ОтклОТМ"/>
      <sheetName val="ЦентрЗатр"/>
      <sheetName val="ЕдИзм"/>
      <sheetName val="Предпр"/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1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2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3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4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H1" t="str">
            <v>Вид</v>
          </cell>
        </row>
      </sheetData>
      <sheetData sheetId="80">
        <row r="1">
          <cell r="H1" t="str">
            <v>Вид</v>
          </cell>
        </row>
      </sheetData>
      <sheetData sheetId="81">
        <row r="1">
          <cell r="H1" t="str">
            <v>Вид</v>
          </cell>
        </row>
      </sheetData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фот пп2000разбивка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  <sheetName val="Служебный ФК_x0005_"/>
      <sheetName val="Служебный ФК"/>
      <sheetName val="_x000e__x000a__x0008__x000a__x000b__x0010__x0007_"/>
      <sheetName val="6НК_x0007__x001c_  "/>
      <sheetName val="6НК/_x0000_?¹"/>
      <sheetName val="6НК/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/>
      <sheetData sheetId="866"/>
      <sheetData sheetId="867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 refreshError="1"/>
      <sheetData sheetId="879" refreshError="1"/>
      <sheetData sheetId="880" refreshError="1"/>
      <sheetData sheetId="881" refreshError="1"/>
      <sheetData sheetId="882"/>
      <sheetData sheetId="883" refreshError="1"/>
      <sheetData sheetId="884"/>
      <sheetData sheetId="885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TB-KZT"/>
      <sheetName val="TB USD"/>
      <sheetName val="Interco payables&amp;receivables"/>
      <sheetName val="Intercompany transaction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  <sheetName val="COVER_PAGE3"/>
      <sheetName val="I__BALANCE_SHEET3"/>
      <sheetName val="II__PROFIT_&amp;_LOSS3"/>
      <sheetName val="III__CASH_FLOW3"/>
      <sheetName val="IV__Stmt_of_GAINS_&amp;_LOSSES3"/>
      <sheetName val="1__Cash3"/>
      <sheetName val="2__Securities3"/>
      <sheetName val="3a__Trade_Rec_3"/>
      <sheetName val="3b__Financial_&amp;_Other_Rec_3"/>
      <sheetName val="3c__Other_Rec__Affiliates3"/>
      <sheetName val="4__Inventories3"/>
      <sheetName val="5__Fixed_Assets3"/>
      <sheetName val="6a__Liabilities3"/>
      <sheetName val="7__Other_Accr_,Liab_3"/>
      <sheetName val="7a__Other_Liab__Affiliates3"/>
      <sheetName val="9__Equity3"/>
      <sheetName val="10__Sales3"/>
      <sheetName val="11__Interest_Exp_,Inc__3"/>
      <sheetName val="12__Other_Inc_,Exp_3"/>
      <sheetName val="13__Leasing3"/>
      <sheetName val="14__Related_Parties3"/>
      <sheetName val="15__Foreign_Exchange_Income3"/>
      <sheetName val="16__Gains_Losses_FA3"/>
      <sheetName val="17__Restructuring3"/>
      <sheetName val="ЗАО_н_ит2"/>
      <sheetName val="F100-Trial_BS2"/>
      <sheetName val="годовой_20202"/>
      <sheetName val="Атрибуты_товара2"/>
      <sheetName val="Единицы_измерения2"/>
      <sheetName val="Способы_закупок2"/>
      <sheetName val="Основание_из_одного_источника2"/>
      <sheetName val="Приоритет_закупок2"/>
      <sheetName val="Классификатор_стран2"/>
      <sheetName val="годовой_2020_(2)2"/>
      <sheetName val="Справочник_Инкотермс2"/>
      <sheetName val="Тип_дней2"/>
      <sheetName val="Вид_предоплаты2"/>
      <sheetName val="Вид_промежуточного_платежа2"/>
      <sheetName val="Признак_НДС2"/>
      <sheetName val="Intercompany_transactions2"/>
      <sheetName val="Строки_20_21_272"/>
      <sheetName val="фот_пп2000разбивка2"/>
      <sheetName val="PP&amp;E_mvt_for_20032"/>
      <sheetName val="Testing_of_accruals2"/>
      <sheetName val="лист_к_диаграмме_(2)2"/>
      <sheetName val="COVER_PAGE6"/>
      <sheetName val="I__BALANCE_SHEET6"/>
      <sheetName val="II__PROFIT_&amp;_LOSS6"/>
      <sheetName val="III__CASH_FLOW6"/>
      <sheetName val="IV__Stmt_of_GAINS_&amp;_LOSSES6"/>
      <sheetName val="1__Cash6"/>
      <sheetName val="2__Securities6"/>
      <sheetName val="3a__Trade_Rec_6"/>
      <sheetName val="3b__Financial_&amp;_Other_Rec_6"/>
      <sheetName val="3c__Other_Rec__Affiliates6"/>
      <sheetName val="4__Inventories6"/>
      <sheetName val="5__Fixed_Assets6"/>
      <sheetName val="6a__Liabilities6"/>
      <sheetName val="7__Other_Accr_,Liab_6"/>
      <sheetName val="7a__Other_Liab__Affiliates6"/>
      <sheetName val="9__Equity6"/>
      <sheetName val="10__Sales6"/>
      <sheetName val="11__Interest_Exp_,Inc__6"/>
      <sheetName val="12__Other_Inc_,Exp_6"/>
      <sheetName val="13__Leasing6"/>
      <sheetName val="14__Related_Parties6"/>
      <sheetName val="15__Foreign_Exchange_Income6"/>
      <sheetName val="16__Gains_Losses_FA6"/>
      <sheetName val="17__Restructuring6"/>
      <sheetName val="ЗАО_н_ит5"/>
      <sheetName val="F100-Trial_BS5"/>
      <sheetName val="годовой_20205"/>
      <sheetName val="Атрибуты_товара5"/>
      <sheetName val="Единицы_измерения5"/>
      <sheetName val="Способы_закупок5"/>
      <sheetName val="Основание_из_одного_источника5"/>
      <sheetName val="Приоритет_закупок5"/>
      <sheetName val="Классификатор_стран5"/>
      <sheetName val="годовой_2020_(2)5"/>
      <sheetName val="Справочник_Инкотермс5"/>
      <sheetName val="Тип_дней5"/>
      <sheetName val="Вид_предоплаты5"/>
      <sheetName val="Вид_промежуточного_платежа5"/>
      <sheetName val="Признак_НДС5"/>
      <sheetName val="Intercompany_transactions5"/>
      <sheetName val="Строки_20_21_275"/>
      <sheetName val="фот_пп2000разбивка5"/>
      <sheetName val="PP&amp;E_mvt_for_20035"/>
      <sheetName val="Testing_of_accruals5"/>
      <sheetName val="лист_к_диаграмме_(2)5"/>
      <sheetName val="COVER_PAGE4"/>
      <sheetName val="I__BALANCE_SHEET4"/>
      <sheetName val="II__PROFIT_&amp;_LOSS4"/>
      <sheetName val="III__CASH_FLOW4"/>
      <sheetName val="IV__Stmt_of_GAINS_&amp;_LOSSES4"/>
      <sheetName val="1__Cash4"/>
      <sheetName val="2__Securities4"/>
      <sheetName val="3a__Trade_Rec_4"/>
      <sheetName val="3b__Financial_&amp;_Other_Rec_4"/>
      <sheetName val="3c__Other_Rec__Affiliates4"/>
      <sheetName val="4__Inventories4"/>
      <sheetName val="5__Fixed_Assets4"/>
      <sheetName val="6a__Liabilities4"/>
      <sheetName val="7__Other_Accr_,Liab_4"/>
      <sheetName val="7a__Other_Liab__Affiliates4"/>
      <sheetName val="9__Equity4"/>
      <sheetName val="10__Sales4"/>
      <sheetName val="11__Interest_Exp_,Inc__4"/>
      <sheetName val="12__Other_Inc_,Exp_4"/>
      <sheetName val="13__Leasing4"/>
      <sheetName val="14__Related_Parties4"/>
      <sheetName val="15__Foreign_Exchange_Income4"/>
      <sheetName val="16__Gains_Losses_FA4"/>
      <sheetName val="17__Restructuring4"/>
      <sheetName val="ЗАО_н_ит3"/>
      <sheetName val="F100-Trial_BS3"/>
      <sheetName val="годовой_20203"/>
      <sheetName val="Атрибуты_товара3"/>
      <sheetName val="Единицы_измерения3"/>
      <sheetName val="Способы_закупок3"/>
      <sheetName val="Основание_из_одного_источника3"/>
      <sheetName val="Приоритет_закупок3"/>
      <sheetName val="Классификатор_стран3"/>
      <sheetName val="годовой_2020_(2)3"/>
      <sheetName val="Справочник_Инкотермс3"/>
      <sheetName val="Тип_дней3"/>
      <sheetName val="Вид_предоплаты3"/>
      <sheetName val="Вид_промежуточного_платежа3"/>
      <sheetName val="Признак_НДС3"/>
      <sheetName val="Intercompany_transactions3"/>
      <sheetName val="Строки_20_21_273"/>
      <sheetName val="фот_пп2000разбивка3"/>
      <sheetName val="PP&amp;E_mvt_for_20033"/>
      <sheetName val="Testing_of_accruals3"/>
      <sheetName val="лист_к_диаграмме_(2)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10">
          <cell r="D110" t="str">
            <v>Заземление переносное</v>
          </cell>
        </row>
      </sheetData>
      <sheetData sheetId="193">
        <row r="110">
          <cell r="D110" t="str">
            <v>Заземление переносное</v>
          </cell>
        </row>
      </sheetData>
      <sheetData sheetId="194">
        <row r="110">
          <cell r="D110" t="str">
            <v>Заземление переносное</v>
          </cell>
        </row>
      </sheetData>
      <sheetData sheetId="195">
        <row r="110">
          <cell r="D110" t="str">
            <v>Заземление переносное</v>
          </cell>
        </row>
      </sheetData>
      <sheetData sheetId="196">
        <row r="110">
          <cell r="D110" t="str">
            <v>Заземление переносное</v>
          </cell>
        </row>
      </sheetData>
      <sheetData sheetId="197">
        <row r="110">
          <cell r="D110" t="str">
            <v>Заземление переносное</v>
          </cell>
        </row>
      </sheetData>
      <sheetData sheetId="198">
        <row r="110">
          <cell r="D110" t="str">
            <v>Заземление переносное</v>
          </cell>
        </row>
      </sheetData>
      <sheetData sheetId="199"/>
      <sheetData sheetId="200"/>
      <sheetData sheetId="201"/>
      <sheetData sheetId="202"/>
      <sheetData sheetId="203"/>
      <sheetData sheetId="204">
        <row r="110">
          <cell r="D110" t="str">
            <v>Заземление переносное</v>
          </cell>
        </row>
      </sheetData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1NK"/>
      <sheetName val="INSTRUCTION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Другие расходы"/>
      <sheetName val="Форма 4 кап.зат-ты (2)"/>
      <sheetName val="Статьи"/>
      <sheetName val="2006 AJE RJE"/>
      <sheetName val="2.2 ОтклОТМ"/>
      <sheetName val="1.3.2 ОТМ"/>
      <sheetName val="FES"/>
      <sheetName val="H3.100 Rollforward"/>
      <sheetName val="свод"/>
      <sheetName val="группа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  <sheetName val="Cash_flows_-_PBC"/>
      <sheetName val="ремонт 25"/>
      <sheetName val="Служебный ФК _x0000_"/>
      <sheetName val="Служебный ФК恔 "/>
      <sheetName val="Служебный ФК "/>
      <sheetName val="Служебный ФК  "/>
      <sheetName val="6НК  _x0009__x000d_"/>
      <sheetName val="_x0000_ _x0000__x000a__x0000_ _x0000__x000a__x0000_ _x0000_ _x0000_ "/>
      <sheetName val="6НК   _x000d_"/>
      <sheetName val="List of Functions"/>
      <sheetName val="25. Hidden"/>
      <sheetName val="2. Inputs"/>
      <sheetName val="Исх"/>
      <sheetName val="исп_см_"/>
      <sheetName val="без_НДС"/>
      <sheetName val="EnergyResource-2004-coal"/>
      <sheetName val="cut-off-general(energy)"/>
      <sheetName val="Data"/>
      <sheetName val="Служебный ФК_x0005_"/>
      <sheetName val="6НКԯ"/>
      <sheetName val="Служебный ФК"/>
      <sheetName val="6НК0"/>
      <sheetName val="6НК/"/>
      <sheetName val="FP20DB_(3)2"/>
      <sheetName val="Курс_валют2"/>
      <sheetName val="Другие_расходы2"/>
      <sheetName val="Форма_4_кап_зат-ты_(2)2"/>
      <sheetName val="2006_AJE_RJE2"/>
      <sheetName val="2_2_ОтклОТМ4"/>
      <sheetName val="1_3_2_ОТМ4"/>
      <sheetName val="H3_100_Rollforward2"/>
      <sheetName val="без_НДС1"/>
      <sheetName val="Исх_данные1"/>
      <sheetName val="распределение_модели1"/>
      <sheetName val="Production_Ref_Q-1-32"/>
      <sheetName val="FA_Movement_Kyrg1"/>
      <sheetName val="FA_Movement_1"/>
      <sheetName val="depreciation_testing1"/>
      <sheetName val="из_сем5"/>
      <sheetName val="Собственный_капитал2"/>
      <sheetName val="Бонды_стр_3411"/>
      <sheetName val="ВСДС_1_(MAIN)1"/>
      <sheetName val="7_12"/>
      <sheetName val="US_Dollar_20035"/>
      <sheetName val="SDR_20035"/>
      <sheetName val="Control_Settings2"/>
      <sheetName val="GTM_BK2"/>
      <sheetName val="Consolidator_Inputs2"/>
      <sheetName val="Cost_99v982"/>
      <sheetName val="cant_sim2"/>
      <sheetName val="фот_пп2000разбивка2"/>
      <sheetName val="ЗАО_н_ит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кв_2"/>
      <sheetName val="Non-Statistical_Sampling_Maste2"/>
      <sheetName val="Global_Data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Test_of_FA_Installation1"/>
      <sheetName val="Cash_flows_-_PBC1"/>
      <sheetName val="исп_см_1"/>
      <sheetName val="Исх_данные"/>
      <sheetName val="распределение_модели"/>
      <sheetName val="Бонды_стр_341"/>
      <sheetName val="ВСДС_1_(MAIN)"/>
      <sheetName val="Test_of_FA_Installation"/>
      <sheetName val="_x000e__x000a__x0008__x000a__x000b__x0010__x0007_"/>
      <sheetName val="Служебный ФК "/>
      <sheetName val=" _x000a_ _x000a_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 refreshError="1"/>
      <sheetData sheetId="829"/>
      <sheetData sheetId="830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calc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6НКԯ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  <sheetName val="Служебный ФК_x0005_"/>
      <sheetName val="Служебный ФК"/>
      <sheetName val="Служебный ФК "/>
      <sheetName val="6НК쌊 /"/>
      <sheetName val="6НК예썘/"/>
      <sheetName val="_x000e__x000a__x0008__x000a__x000b__x0010__x0007_"/>
      <sheetName val=" _x000a_ _x000a_   "/>
      <sheetName val="6НК/ ¹"/>
      <sheetName val="6НК/?¹"/>
      <sheetName val="[form.xls]6НК/?¹"/>
      <sheetName val="[form.xls][form.xls]6НК/?¹"/>
      <sheetName val="Sheet223"/>
      <sheetName val="List_of_Functions"/>
      <sheetName val="Финбюджет_свод_"/>
      <sheetName val="ïîñòàâêà_ñðàâí13"/>
      <sheetName val="рев_дф_(1_08_)_(3)"/>
      <sheetName val="Фонд_15гор"/>
      <sheetName val="пост__пар_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доп_дан_3"/>
      <sheetName val="Служебный_ФКૐǪ2"/>
      <sheetName val="Summary_&amp;_Variables2"/>
      <sheetName val="Служебный_ФК3"/>
      <sheetName val="Вып_П_П_2"/>
      <sheetName val="План_ГЗ2"/>
      <sheetName val="Вид_предмета2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ост__пар_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Сводная"/>
      <sheetName val="MAIN"/>
      <sheetName val="Cover"/>
      <sheetName val="Движение финансов"/>
      <sheetName val="тарифы"/>
      <sheetName val="BY Line Item"/>
      <sheetName val="Valuation"/>
      <sheetName val="TB KMG Fin 2007"/>
      <sheetName val="KAZAK RECO ST 99"/>
      <sheetName val="UNITPRICES"/>
      <sheetName val="Sheet4"/>
      <sheetName val="Макро-прогноз"/>
      <sheetName val="Hidden1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/>
      <sheetData sheetId="890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/>
      <sheetData sheetId="926"/>
      <sheetData sheetId="927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 refreshError="1"/>
      <sheetData sheetId="974" refreshError="1"/>
      <sheetData sheetId="975" refreshError="1"/>
      <sheetData sheetId="976" refreshError="1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 refreshError="1"/>
      <sheetData sheetId="1602"/>
      <sheetData sheetId="1603"/>
      <sheetData sheetId="1604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/>
      <sheetData sheetId="1617"/>
      <sheetData sheetId="1618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/>
      <sheetData sheetId="1669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  <sheetName val="сводУМЗ"/>
      <sheetName val="ИП_ДО_БЛ "/>
      <sheetName val="коммун.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AHEPS"/>
      <sheetName val="OshHPP"/>
      <sheetName val="BHPP"/>
      <sheetName val="XLR_NoRangeSheet"/>
      <sheetName val="Список документов"/>
      <sheetName val="№14"/>
      <sheetName val="field"/>
      <sheetName val="2_2 ОтклОТМ"/>
      <sheetName val="1_3_2 ОТМ"/>
      <sheetName val="модель_(н)7"/>
      <sheetName val="модель_(в)7"/>
      <sheetName val="модель_(свод)7"/>
      <sheetName val="нефть_(2)7"/>
      <sheetName val="вода_(2)7"/>
      <sheetName val="свод_(2)7"/>
      <sheetName val="Сырье_и_материалы7"/>
      <sheetName val="Кап__ремонт7"/>
      <sheetName val="Капитализация_(ЗФ)7"/>
      <sheetName val="ЗФ_КР7"/>
      <sheetName val="Тек_ремонт7"/>
      <sheetName val="Технол_расходы7"/>
      <sheetName val="Приложение_связь7"/>
      <sheetName val="Транспорт_грузов7"/>
      <sheetName val="Ком_расходы7"/>
      <sheetName val="подготовка_кадров_27"/>
      <sheetName val="подгот_кадров_37"/>
      <sheetName val="под_кад7"/>
      <sheetName val="Охрана_окр_среды7"/>
      <sheetName val="Исп_природ_сырья7"/>
      <sheetName val="сод__и_лиц__автотр_7"/>
      <sheetName val="Другие_прочие_7"/>
      <sheetName val="Услуги_банков7"/>
      <sheetName val="почтово-канц__расходы7"/>
      <sheetName val="Сод_адм_зданий7"/>
      <sheetName val="юр_конслт_услуги7"/>
      <sheetName val="Социальная_сфера7"/>
      <sheetName val="Расх_на_кул_озд_мер_7"/>
      <sheetName val="Пр__соцвыплаты7"/>
      <sheetName val="Добыча_нефти44"/>
      <sheetName val="поставка_сравн134"/>
      <sheetName val="2_2_ОтклОТМ4"/>
      <sheetName val="1_3_2_ОТМ4"/>
      <sheetName val="6НК-cт_4"/>
      <sheetName val="из_сем4"/>
      <sheetName val="Спр__пласт4"/>
      <sheetName val="Спр__мест4"/>
      <sheetName val="Плата_за_загрязнение_4"/>
      <sheetName val="2008_ГСМ4"/>
      <sheetName val="Б_мчас_(П)3"/>
      <sheetName val="д_7_0013"/>
      <sheetName val="PP&amp;E_mvt_for_20033"/>
      <sheetName val="Cash_flow_2003_PBC3"/>
      <sheetName val="Ф_№102"/>
      <sheetName val="Mvmnt_(consolidated)"/>
      <sheetName val="Mvmnt_CIP"/>
      <sheetName val="стр_234"/>
      <sheetName val="стр_242"/>
      <sheetName val="стр_241(2)"/>
      <sheetName val="стр_950"/>
      <sheetName val="Загрузка_в_ХД"/>
      <sheetName val="стр_512"/>
      <sheetName val="Форма_№2_руб_"/>
      <sheetName val="стр_260"/>
      <sheetName val="стр_626"/>
      <sheetName val="стр_515_рос_"/>
      <sheetName val="№10__КРА_Прочая_Реализация__"/>
      <sheetName val="№_11_КРА_Прочее_Приобретение"/>
      <sheetName val="стр_232"/>
      <sheetName val="стр__529(2)"/>
      <sheetName val="ПУ_№13_ОФА"/>
      <sheetName val="№12__КРА_Проценты"/>
      <sheetName val="стр_640"/>
      <sheetName val="стр_611"/>
      <sheetName val="ПУ_№3_OFA"/>
      <sheetName val="ПУ_№9_OFA"/>
      <sheetName val="стр_621_(1)"/>
      <sheetName val="ПУ_№8_OFA"/>
      <sheetName val="ПУ_№7_OFA"/>
      <sheetName val="стр_245"/>
      <sheetName val="стр_246_(1)"/>
      <sheetName val="стр_625_(1)"/>
      <sheetName val="стр_660_(2)"/>
      <sheetName val="стр_960"/>
      <sheetName val="cтр_253"/>
      <sheetName val="стр_627"/>
      <sheetName val="стр_630"/>
      <sheetName val="стр_624"/>
      <sheetName val="стр_625_(2)"/>
      <sheetName val="стр_623"/>
      <sheetName val="стр_251"/>
      <sheetName val="стр_650"/>
      <sheetName val="Lay-off_provision"/>
      <sheetName val="8180_(8181,8182)"/>
      <sheetName val="ДС_МЗК1"/>
      <sheetName val="клиенты_на_30_09(перв_источник)"/>
      <sheetName val="Исх_данные"/>
      <sheetName val="Кэш-фло_(текущий)"/>
      <sheetName val="Показ_Эфф_Инвест_"/>
      <sheetName val="АПК_реформа"/>
      <sheetName val="1_вариант__2009_"/>
      <sheetName val="Конс_"/>
      <sheetName val="Список_документов"/>
      <sheetName val="модель_(н)8"/>
      <sheetName val="модель_(в)8"/>
      <sheetName val="модель_(свод)8"/>
      <sheetName val="нефть_(2)8"/>
      <sheetName val="вода_(2)8"/>
      <sheetName val="свод_(2)8"/>
      <sheetName val="Сырье_и_материалы8"/>
      <sheetName val="Кап__ремонт8"/>
      <sheetName val="Капитализация_(ЗФ)8"/>
      <sheetName val="ЗФ_КР8"/>
      <sheetName val="Тек_ремонт8"/>
      <sheetName val="Технол_расходы8"/>
      <sheetName val="Приложение_связь8"/>
      <sheetName val="Транспорт_грузов8"/>
      <sheetName val="Ком_расходы8"/>
      <sheetName val="подготовка_кадров_28"/>
      <sheetName val="подгот_кадров_38"/>
      <sheetName val="под_кад8"/>
      <sheetName val="Охрана_окр_среды8"/>
      <sheetName val="Исп_природ_сырья8"/>
      <sheetName val="сод__и_лиц__автотр_8"/>
      <sheetName val="Другие_прочие_8"/>
      <sheetName val="Услуги_банков8"/>
      <sheetName val="почтово-канц__расходы8"/>
      <sheetName val="Сод_адм_зданий8"/>
      <sheetName val="юр_конслт_услуги8"/>
      <sheetName val="Социальная_сфера8"/>
      <sheetName val="Расх_на_кул_озд_мер_8"/>
      <sheetName val="Пр__соцвыплаты8"/>
      <sheetName val="Добыча_нефти45"/>
      <sheetName val="поставка_сравн135"/>
      <sheetName val="2_2_ОтклОТМ5"/>
      <sheetName val="1_3_2_ОТМ5"/>
      <sheetName val="6НК-cт_5"/>
      <sheetName val="из_сем5"/>
      <sheetName val="Спр__пласт5"/>
      <sheetName val="Спр__мест5"/>
      <sheetName val="Плата_за_загрязнение_5"/>
      <sheetName val="2008_ГСМ5"/>
      <sheetName val="Б_мчас_(П)4"/>
      <sheetName val="д_7_0014"/>
      <sheetName val="PP&amp;E_mvt_for_20034"/>
      <sheetName val="Cash_flow_2003_PBC4"/>
      <sheetName val="Ф_№103"/>
      <sheetName val="Mvmnt_(consolidated)1"/>
      <sheetName val="Mvmnt_CIP1"/>
      <sheetName val="стр_2341"/>
      <sheetName val="стр_2421"/>
      <sheetName val="стр_241(2)1"/>
      <sheetName val="стр_9501"/>
      <sheetName val="Загрузка_в_ХД1"/>
      <sheetName val="стр_5121"/>
      <sheetName val="Форма_№2_руб_1"/>
      <sheetName val="стр_2601"/>
      <sheetName val="стр_6261"/>
      <sheetName val="стр_515_рос_1"/>
      <sheetName val="№10__КРА_Прочая_Реализация__1"/>
      <sheetName val="№_11_КРА_Прочее_Приобретение1"/>
      <sheetName val="стр_2321"/>
      <sheetName val="стр__529(2)1"/>
      <sheetName val="ПУ_№13_ОФА1"/>
      <sheetName val="№12__КРА_Проценты1"/>
      <sheetName val="стр_6401"/>
      <sheetName val="стр_6111"/>
      <sheetName val="ПУ_№3_OFA1"/>
      <sheetName val="ПУ_№9_OFA1"/>
      <sheetName val="стр_621_(1)1"/>
      <sheetName val="ПУ_№8_OFA1"/>
      <sheetName val="ПУ_№7_OFA1"/>
      <sheetName val="стр_2451"/>
      <sheetName val="стр_246_(1)1"/>
      <sheetName val="стр_625_(1)1"/>
      <sheetName val="стр_660_(2)1"/>
      <sheetName val="стр_9601"/>
      <sheetName val="cтр_2531"/>
      <sheetName val="стр_6271"/>
      <sheetName val="стр_6301"/>
      <sheetName val="стр_6241"/>
      <sheetName val="стр_625_(2)1"/>
      <sheetName val="стр_6231"/>
      <sheetName val="стр_2511"/>
      <sheetName val="стр_6501"/>
      <sheetName val="Lay-off_provision1"/>
      <sheetName val="8180_(8181,8182)1"/>
      <sheetName val="ДС_МЗК2"/>
      <sheetName val="клиенты_на_30_09(перв_источник1"/>
      <sheetName val="Исх_данные1"/>
      <sheetName val="Кэш-фло_(текущий)1"/>
      <sheetName val="Показ_Эфф_Инвест_1"/>
      <sheetName val="АПК_реформа1"/>
      <sheetName val="1_вариант__2009_1"/>
      <sheetName val="Конс_1"/>
      <sheetName val="Список_документов1"/>
      <sheetName val="замерная 11"/>
      <sheetName val="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  <sheetName val="ОборБалФормОтч"/>
      <sheetName val="ТитулЛист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breakdown"/>
      <sheetName val="P&amp;L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спецпит,проездн."/>
      <sheetName val="начислено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CPI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3"/>
      <sheetName val="[ДБСП_02_ 2002.xls]___Syzdyk_82"/>
      <sheetName val="Схема доплат"/>
      <sheetName val="Повышающие коэф ОМГ"/>
      <sheetName val="TARIF2"/>
      <sheetName val="17-21 апреля"/>
      <sheetName val="Все_поက_x0000_퀀ѫ爃䅄/"/>
      <sheetName val="показатели"/>
      <sheetName val="Лист4"/>
      <sheetName val="Лист1 (2)"/>
      <sheetName val="[ДБСП_02_ 2002.xls]___Syzdyk_84"/>
      <sheetName val="[ДБСП_02_ 2002.xls]___Syzdyk_88"/>
      <sheetName val="[ДБСП_02_ 2002.xls]___Syzdyk_87"/>
      <sheetName val="[ДБСП_02_ 2002.xls]___Syzdyk_85"/>
      <sheetName val="[ДБСП_02_ 2002.xls]___Syzdyk_86"/>
      <sheetName val="[ДБСП_02_ 2002.xls]___Syzdyk_89"/>
      <sheetName val="[ДБСП_02_ 2002.xls]___Syzdyk_90"/>
      <sheetName val="[ДБСП_02_ 2002.xls]___Syzdyk_91"/>
      <sheetName val="лим_пр _затр"/>
      <sheetName val="Все_по예썘/"/>
      <sheetName val="___Syzdykbaeva__________Docum_2"/>
      <sheetName val="___Syzdykbaeva__________Docum_3"/>
      <sheetName val="[ДБСП_02_ 2002.xls]___Syzdy_204"/>
      <sheetName val="[ДБСП_02_ 2002.xls]___Syzdyk_95"/>
      <sheetName val="[ДБСП_02_ 2002.xls]___Syzdyk_92"/>
      <sheetName val="[ДБСП_02_ 2002.xls]___Syzdyk_93"/>
      <sheetName val="[ДБСП_02_ 2002.xls]___Syzdyk_94"/>
      <sheetName val="[ДБСП_02_ 2002.xls]___Syzdyk_97"/>
      <sheetName val="[ДБСП_02_ 2002.xls]___Syzdyk_96"/>
      <sheetName val="[ДБСП_02_ 2002.xls]___Syzdy_104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2"/>
      <sheetName val="[ДБСП_02_ 2002.xls]___Syzdy_103"/>
      <sheetName val="[ДБСП_02_ 2002.xls]___Syzdy_106"/>
      <sheetName val="[ДБСП_02_ 2002.xls]___Syzdy_105"/>
      <sheetName val="[ДБСП_02_ 2002.xls]___Syzdy_109"/>
      <sheetName val="[ДБСП_02_ 2002.xls]___Syzdy_107"/>
      <sheetName val="[ДБСП_02_ 2002.xls]___Syzdy_108"/>
      <sheetName val="[ДБСП_02_ 2002.xls]___Syzdy_113"/>
      <sheetName val="[ДБСП_02_ 2002.xls]___Syzdy_110"/>
      <sheetName val="[ДБСП_02_ 2002.xls]___Syzdy_111"/>
      <sheetName val="[ДБСП_02_ 2002.xls]___Syzdy_112"/>
      <sheetName val="[ДБСП_02_ 2002.xls]___Syzdy_115"/>
      <sheetName val="[ДБСП_02_ 2002.xls]___Syzdy_114"/>
      <sheetName val="[ДБСП_02_ 2002.xls]___Syzdy_117"/>
      <sheetName val="[ДБСП_02_ 2002.xls]___Syzdy_116"/>
      <sheetName val="[ДБСП_02_ 2002.xls]___Syzdy_123"/>
      <sheetName val="[ДБСП_02_ 2002.xls]___Syzdy_119"/>
      <sheetName val="[ДБСП_02_ 2002.xls]___Syzdy_118"/>
      <sheetName val="[ДБСП_02_ 2002.xls]___Syzdy_120"/>
      <sheetName val="[ДБСП_02_ 2002.xls]___Syzdy_121"/>
      <sheetName val="[ДБСП_02_ 2002.xls]___Syzdy_122"/>
      <sheetName val="[ДБСП_02_ 2002.xls]___Syzdy_125"/>
      <sheetName val="[ДБСП_02_ 2002.xls]___Syzdy_124"/>
      <sheetName val="[ДБСП_02_ 2002.xls]___Syzdy_126"/>
      <sheetName val="[ДБСП_02_ 2002.xls]___Syzdy_127"/>
      <sheetName val="[ДБСП_02_ 2002.xls]___Syzdy_129"/>
      <sheetName val="[ДБСП_02_ 2002.xls]___Syzdy_128"/>
      <sheetName val="[ДБСП_02_ 2002.xls]___Syzdy_130"/>
      <sheetName val="[ДБСП_02_ 2002.xls]___Syzdy_131"/>
      <sheetName val="[ДБСП_02_ 2002.xls]___Syzdy_134"/>
      <sheetName val="[ДБСП_02_ 2002.xls]___Syzdy_133"/>
      <sheetName val="[ДБСП_02_ 2002.xls]___Syzdy_132"/>
      <sheetName val="[ДБСП_02_ 2002.xls]___Syzdy_139"/>
      <sheetName val="[ДБСП_02_ 2002.xls]___Syzdy_135"/>
      <sheetName val="[ДБСП_02_ 2002.xls]___Syzdy_136"/>
      <sheetName val="[ДБСП_02_ 2002.xls]___Syzdy_137"/>
      <sheetName val="[ДБСП_02_ 2002.xls]___Syzdy_138"/>
      <sheetName val="[ДБСП_02_ 2002.xls]___Syzdy_168"/>
      <sheetName val="[ДБСП_02_ 2002.xls]___Syzdy_140"/>
      <sheetName val="[ДБСП_02_ 2002.xls]___Syzdy_145"/>
      <sheetName val="[ДБСП_02_ 2002.xls]___Syzdy_141"/>
      <sheetName val="[ДБСП_02_ 2002.xls]___Syzdy_142"/>
      <sheetName val="[ДБСП_02_ 2002.xls]___Syzdy_143"/>
      <sheetName val="[ДБСП_02_ 2002.xls]___Syzdy_144"/>
      <sheetName val="[ДБСП_02_ 2002.xls]___Syzdy_151"/>
      <sheetName val="[ДБСП_02_ 2002.xls]___Syzdy_150"/>
      <sheetName val="[ДБСП_02_ 2002.xls]___Syzdy_146"/>
      <sheetName val="[ДБСП_02_ 2002.xls]___Syzdy_147"/>
      <sheetName val="[ДБСП_02_ 2002.xls]___Syzdy_148"/>
      <sheetName val="[ДБСП_02_ 2002.xls]___Syzdy_149"/>
      <sheetName val="[ДБСП_02_ 2002.xls]___Syzdy_152"/>
      <sheetName val="[ДБСП_02_ 2002.xls]___Syzdy_154"/>
      <sheetName val="[ДБСП_02_ 2002.xls]___Syzdy_153"/>
      <sheetName val="[ДБСП_02_ 2002.xls]___Syzdy_157"/>
      <sheetName val="[ДБСП_02_ 2002.xls]___Syzdy_155"/>
      <sheetName val="[ДБСП_02_ 2002.xls]___Syzdy_156"/>
      <sheetName val="[ДБСП_02_ 2002.xls]___Syzdy_158"/>
      <sheetName val="[ДБСП_02_ 2002.xls]___Syzdy_159"/>
      <sheetName val="[ДБСП_02_ 2002.xls]___Syzdy_160"/>
      <sheetName val="[ДБСП_02_ 2002.xls]___Syzdy_161"/>
      <sheetName val="[ДБСП_02_ 2002.xls]___Syzdy_163"/>
      <sheetName val="[ДБСП_02_ 2002.xls]___Syzdy_162"/>
      <sheetName val="[ДБСП_02_ 2002.xls]___Syzdy_164"/>
      <sheetName val="[ДБСП_02_ 2002.xls]___Syzdy_165"/>
      <sheetName val="[ДБСП_02_ 2002.xls]___Syzdy_166"/>
      <sheetName val="[ДБСП_02_ 2002.xls]___Syzdy_167"/>
      <sheetName val="[ДБСП_02_ 2002.xls]___Syzdy_169"/>
      <sheetName val="[ДБСП_02_ 2002.xls]___Syzdy_172"/>
      <sheetName val="[ДБСП_02_ 2002.xls]___Syzdy_170"/>
      <sheetName val="[ДБСП_02_ 2002.xls]___Syzdy_171"/>
      <sheetName val="[ДБСП_02_ 2002.xls]___Syzdy_173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9"/>
      <sheetName val="[ДБСП_02_ 2002.xls]___Syzdy_178"/>
      <sheetName val="[ДБСП_02_ 2002.xls]___Syzdy_180"/>
      <sheetName val="[ДБСП_02_ 2002.xls]___Syzdy_191"/>
      <sheetName val="[ДБСП_02_ 2002.xls]___Syzdy_187"/>
      <sheetName val="[ДБСП_02_ 2002.xls]___Syzdy_181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6"/>
      <sheetName val="[ДБСП_02_ 2002.xls]___Syzdy_188"/>
      <sheetName val="[ДБСП_02_ 2002.xls]___Syzdy_189"/>
      <sheetName val="[ДБСП_02_ 2002.xls]___Syzdy_190"/>
      <sheetName val="[ДБСП_02_ 2002.xls]___Syzdy_192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197"/>
      <sheetName val="[ДБСП_02_ 2002.xls]___Syzdy_198"/>
      <sheetName val="[ДБСП_02_ 2002.xls]___Syzdy_199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5"/>
      <sheetName val="[ДБСП_02_ 2002.xls]___Syzdy_206"/>
      <sheetName val="[ДБСП_02_ 2002.xls]___Syzdy_207"/>
      <sheetName val="[ДБСП_02_ 2002.xls]___Syzdy_208"/>
      <sheetName val="[ДБСП_02_ 2002.xls]___Syzdy_214"/>
      <sheetName val="[ДБСП_02_ 2002.xls]___Syzdy_209"/>
      <sheetName val="[ДБСП_02_ 2002.xls]___Syzdy_210"/>
      <sheetName val="[ДБСП_02_ 2002.xls]___Syzdy_211"/>
      <sheetName val="[ДБСП_02_ 2002.xls]___Syzdy_212"/>
      <sheetName val="[ДБСП_02_ 2002.xls]___Syzdy_213"/>
      <sheetName val="[ДБСП_02_ 2002.xls]___Syzdy_246"/>
      <sheetName val="[ДБСП_02_ 2002.xls]___Syzdy_241"/>
      <sheetName val="[ДБСП_02_ 2002.xls]___Syzdy_233"/>
      <sheetName val="[ДБСП_02_ 2002.xls]___Syzdy_215"/>
      <sheetName val="[ДБСП_02_ 2002.xls]___Syzdy_217"/>
      <sheetName val="[ДБСП_02_ 2002.xls]___Syzdy_216"/>
      <sheetName val="[ДБСП_02_ 2002.xls]___Syzdy_228"/>
      <sheetName val="[ДБСП_02_ 2002.xls]___Syzdy_218"/>
      <sheetName val="[ДБСП_02_ 2002.xls]___Syzdy_219"/>
      <sheetName val="[ДБСП_02_ 2002.xls]___Syzdy_220"/>
      <sheetName val="[ДБСП_02_ 2002.xls]___Syzdy_221"/>
      <sheetName val="[ДБСП_02_ 2002.xls]___Syzdy_222"/>
      <sheetName val="[ДБСП_02_ 2002.xls]___Syzdy_224"/>
      <sheetName val="[ДБСП_02_ 2002.xls]___Syzdy_223"/>
      <sheetName val="[ДБСП_02_ 2002.xls]___Syzdy_227"/>
      <sheetName val="[ДБСП_02_ 2002.xls]___Syzdy_226"/>
      <sheetName val="[ДБСП_02_ 2002.xls]___Syzdy_225"/>
      <sheetName val="[ДБСП_02_ 2002.xls]___Syzdy_230"/>
      <sheetName val="[ДБСП_02_ 2002.xls]___Syzdy_229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материалы"/>
      <sheetName val="КОНФИГУРАЦИЯ"/>
      <sheetName val="Курс"/>
      <sheetName val="Консол_ф1"/>
      <sheetName val="Все_поက"/>
      <sheetName val="все-доб.осн ГТМ (+-) (2)"/>
      <sheetName val="pip.summ."/>
      <sheetName val="LEAD"/>
      <sheetName val="Rollforward"/>
      <sheetName val="ИП_ДО_БЛ "/>
      <sheetName val="макропоказ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2"/>
      <sheetName val="[ДБСП_02_ 2002.xls]___Syzdy_253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[ДБСП_02_ 2002.xls]___Syzdy_304"/>
      <sheetName val="[ДБСП_02_ 2002.xls]___Syzdy_297"/>
      <sheetName val="[ДБСП_02_ 2002.xls]___Syzdy_295"/>
      <sheetName val="[ДБСП_02_ 2002.xls]___Syzdy_296"/>
      <sheetName val="[ДБСП_02_ 2002.xls]___Syzdy_301"/>
      <sheetName val="[ДБСП_02_ 2002.xls]___Syzdy_298"/>
      <sheetName val="[ДБСП_02_ 2002.xls]___Syzdy_299"/>
      <sheetName val="[ДБСП_02_ 2002.xls]___Syzdy_300"/>
      <sheetName val="[ДБСП_02_ 2002.xls]___Syzdy_302"/>
      <sheetName val="[ДБСП_02_ 2002.xls]___Syzdy_303"/>
      <sheetName val="[ДБСП_02_ 2002.xls]___Syzdy_305"/>
      <sheetName val="[ДБСП_02_ 2002.xls]___Syzdy_306"/>
      <sheetName val="ТЭП_август_2003"/>
      <sheetName val="хим.реаг."/>
      <sheetName val="бур рукова"/>
      <sheetName val="БПО"/>
      <sheetName val="хим_реаг_"/>
      <sheetName val="бур_рукова"/>
      <sheetName val="инструм КРС."/>
      <sheetName val="Tax Movement"/>
      <sheetName val="Summary &amp; Variables"/>
      <sheetName val="BS &amp; IS"/>
      <sheetName val="Исх_данные"/>
      <sheetName val="распределение модели"/>
      <sheetName val="2"/>
      <sheetName val="Оглавление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>
        <row r="1">
          <cell r="G1" t="str">
            <v xml:space="preserve"> </v>
          </cell>
        </row>
      </sheetData>
      <sheetData sheetId="55">
        <row r="1">
          <cell r="G1">
            <v>0</v>
          </cell>
        </row>
      </sheetData>
      <sheetData sheetId="56">
        <row r="1">
          <cell r="G1">
            <v>0</v>
          </cell>
        </row>
      </sheetData>
      <sheetData sheetId="57">
        <row r="1">
          <cell r="G1">
            <v>0</v>
          </cell>
        </row>
      </sheetData>
      <sheetData sheetId="58">
        <row r="1">
          <cell r="G1" t="str">
            <v xml:space="preserve"> </v>
          </cell>
        </row>
      </sheetData>
      <sheetData sheetId="59">
        <row r="1">
          <cell r="G1">
            <v>0</v>
          </cell>
        </row>
      </sheetData>
      <sheetData sheetId="60">
        <row r="1">
          <cell r="G1" t="str">
            <v xml:space="preserve"> </v>
          </cell>
        </row>
      </sheetData>
      <sheetData sheetId="61">
        <row r="1">
          <cell r="G1">
            <v>0</v>
          </cell>
        </row>
      </sheetData>
      <sheetData sheetId="62">
        <row r="1">
          <cell r="G1" t="str">
            <v xml:space="preserve"> </v>
          </cell>
        </row>
      </sheetData>
      <sheetData sheetId="63">
        <row r="1">
          <cell r="G1">
            <v>0</v>
          </cell>
        </row>
      </sheetData>
      <sheetData sheetId="64">
        <row r="1">
          <cell r="G1">
            <v>0</v>
          </cell>
        </row>
      </sheetData>
      <sheetData sheetId="65">
        <row r="1">
          <cell r="G1">
            <v>0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>
        <row r="1">
          <cell r="G1">
            <v>0</v>
          </cell>
        </row>
      </sheetData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>
        <row r="1">
          <cell r="G1">
            <v>0</v>
          </cell>
        </row>
      </sheetData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>
        <row r="1">
          <cell r="G1">
            <v>0</v>
          </cell>
        </row>
      </sheetData>
      <sheetData sheetId="610">
        <row r="1">
          <cell r="G1">
            <v>0</v>
          </cell>
        </row>
      </sheetData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>
            <v>0</v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>
        <row r="1">
          <cell r="G1" t="str">
            <v/>
          </cell>
        </row>
      </sheetData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>
        <row r="1">
          <cell r="G1" t="str">
            <v/>
          </cell>
        </row>
      </sheetData>
      <sheetData sheetId="837">
        <row r="1">
          <cell r="G1" t="str">
            <v/>
          </cell>
        </row>
      </sheetData>
      <sheetData sheetId="838">
        <row r="1">
          <cell r="G1" t="str">
            <v/>
          </cell>
        </row>
      </sheetData>
      <sheetData sheetId="839">
        <row r="1">
          <cell r="G1">
            <v>0</v>
          </cell>
        </row>
      </sheetData>
      <sheetData sheetId="840">
        <row r="1">
          <cell r="G1" t="str">
            <v/>
          </cell>
        </row>
      </sheetData>
      <sheetData sheetId="841">
        <row r="1">
          <cell r="G1">
            <v>0</v>
          </cell>
        </row>
      </sheetData>
      <sheetData sheetId="842">
        <row r="1">
          <cell r="G1">
            <v>0</v>
          </cell>
        </row>
      </sheetData>
      <sheetData sheetId="843">
        <row r="1">
          <cell r="G1">
            <v>0</v>
          </cell>
        </row>
      </sheetData>
      <sheetData sheetId="844">
        <row r="1">
          <cell r="G1">
            <v>0</v>
          </cell>
        </row>
      </sheetData>
      <sheetData sheetId="845">
        <row r="1">
          <cell r="G1">
            <v>0</v>
          </cell>
        </row>
      </sheetData>
      <sheetData sheetId="846">
        <row r="1">
          <cell r="G1">
            <v>0</v>
          </cell>
        </row>
      </sheetData>
      <sheetData sheetId="847">
        <row r="1">
          <cell r="G1">
            <v>0</v>
          </cell>
        </row>
      </sheetData>
      <sheetData sheetId="848">
        <row r="1">
          <cell r="G1">
            <v>0</v>
          </cell>
        </row>
      </sheetData>
      <sheetData sheetId="849">
        <row r="1">
          <cell r="G1">
            <v>0</v>
          </cell>
        </row>
      </sheetData>
      <sheetData sheetId="850">
        <row r="1">
          <cell r="G1" t="str">
            <v/>
          </cell>
        </row>
      </sheetData>
      <sheetData sheetId="851">
        <row r="1">
          <cell r="G1">
            <v>0</v>
          </cell>
        </row>
      </sheetData>
      <sheetData sheetId="852">
        <row r="1">
          <cell r="G1">
            <v>0</v>
          </cell>
        </row>
      </sheetData>
      <sheetData sheetId="853">
        <row r="1">
          <cell r="G1">
            <v>0</v>
          </cell>
        </row>
      </sheetData>
      <sheetData sheetId="854">
        <row r="1">
          <cell r="G1">
            <v>0</v>
          </cell>
        </row>
      </sheetData>
      <sheetData sheetId="855">
        <row r="1">
          <cell r="G1">
            <v>0</v>
          </cell>
        </row>
      </sheetData>
      <sheetData sheetId="856">
        <row r="1">
          <cell r="G1">
            <v>0</v>
          </cell>
        </row>
      </sheetData>
      <sheetData sheetId="857">
        <row r="1">
          <cell r="G1">
            <v>0</v>
          </cell>
        </row>
      </sheetData>
      <sheetData sheetId="858">
        <row r="1">
          <cell r="G1" t="str">
            <v/>
          </cell>
        </row>
      </sheetData>
      <sheetData sheetId="859">
        <row r="1">
          <cell r="G1">
            <v>0</v>
          </cell>
        </row>
      </sheetData>
      <sheetData sheetId="860">
        <row r="1">
          <cell r="G1">
            <v>0</v>
          </cell>
        </row>
      </sheetData>
      <sheetData sheetId="861">
        <row r="1">
          <cell r="G1">
            <v>0</v>
          </cell>
        </row>
      </sheetData>
      <sheetData sheetId="862">
        <row r="1">
          <cell r="G1">
            <v>0</v>
          </cell>
        </row>
      </sheetData>
      <sheetData sheetId="863">
        <row r="1">
          <cell r="G1">
            <v>0</v>
          </cell>
        </row>
      </sheetData>
      <sheetData sheetId="864">
        <row r="1">
          <cell r="G1">
            <v>0</v>
          </cell>
        </row>
      </sheetData>
      <sheetData sheetId="865">
        <row r="1">
          <cell r="G1">
            <v>0</v>
          </cell>
        </row>
      </sheetData>
      <sheetData sheetId="866">
        <row r="1">
          <cell r="G1">
            <v>0</v>
          </cell>
        </row>
      </sheetData>
      <sheetData sheetId="867">
        <row r="1">
          <cell r="G1" t="str">
            <v/>
          </cell>
        </row>
      </sheetData>
      <sheetData sheetId="868">
        <row r="1">
          <cell r="G1">
            <v>0</v>
          </cell>
        </row>
      </sheetData>
      <sheetData sheetId="869">
        <row r="1">
          <cell r="G1">
            <v>0</v>
          </cell>
        </row>
      </sheetData>
      <sheetData sheetId="870">
        <row r="1">
          <cell r="G1">
            <v>0</v>
          </cell>
        </row>
      </sheetData>
      <sheetData sheetId="871">
        <row r="1">
          <cell r="G1">
            <v>0</v>
          </cell>
        </row>
      </sheetData>
      <sheetData sheetId="872">
        <row r="1">
          <cell r="G1" t="str">
            <v/>
          </cell>
        </row>
      </sheetData>
      <sheetData sheetId="873">
        <row r="1">
          <cell r="G1">
            <v>0</v>
          </cell>
        </row>
      </sheetData>
      <sheetData sheetId="874">
        <row r="1">
          <cell r="G1" t="str">
            <v/>
          </cell>
        </row>
      </sheetData>
      <sheetData sheetId="875">
        <row r="1">
          <cell r="G1" t="str">
            <v/>
          </cell>
        </row>
      </sheetData>
      <sheetData sheetId="876">
        <row r="1">
          <cell r="G1" t="str">
            <v/>
          </cell>
        </row>
      </sheetData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>
        <row r="1">
          <cell r="G1">
            <v>0</v>
          </cell>
        </row>
      </sheetData>
      <sheetData sheetId="885">
        <row r="1">
          <cell r="G1" t="str">
            <v/>
          </cell>
        </row>
      </sheetData>
      <sheetData sheetId="886">
        <row r="1">
          <cell r="G1">
            <v>0</v>
          </cell>
        </row>
      </sheetData>
      <sheetData sheetId="887">
        <row r="1">
          <cell r="G1">
            <v>0</v>
          </cell>
        </row>
      </sheetData>
      <sheetData sheetId="888">
        <row r="1">
          <cell r="G1">
            <v>0</v>
          </cell>
        </row>
      </sheetData>
      <sheetData sheetId="889">
        <row r="1">
          <cell r="G1">
            <v>0</v>
          </cell>
        </row>
      </sheetData>
      <sheetData sheetId="890">
        <row r="1">
          <cell r="G1">
            <v>0</v>
          </cell>
        </row>
      </sheetData>
      <sheetData sheetId="891">
        <row r="1">
          <cell r="G1">
            <v>0</v>
          </cell>
        </row>
      </sheetData>
      <sheetData sheetId="892">
        <row r="1">
          <cell r="G1">
            <v>0</v>
          </cell>
        </row>
      </sheetData>
      <sheetData sheetId="893">
        <row r="1">
          <cell r="G1">
            <v>0</v>
          </cell>
        </row>
      </sheetData>
      <sheetData sheetId="894">
        <row r="1">
          <cell r="G1">
            <v>0</v>
          </cell>
        </row>
      </sheetData>
      <sheetData sheetId="895">
        <row r="1">
          <cell r="G1" t="str">
            <v/>
          </cell>
        </row>
      </sheetData>
      <sheetData sheetId="896" refreshError="1"/>
      <sheetData sheetId="897" refreshError="1"/>
      <sheetData sheetId="898">
        <row r="1">
          <cell r="G1">
            <v>0</v>
          </cell>
        </row>
      </sheetData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а сравн1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1_x0004__x0007__x0006__x000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поставка сравн13"/>
      <sheetName val="Добычанефти4"/>
      <sheetName val="поставка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1Утв ТК  Capex 07 "/>
      <sheetName val="Prelim Cost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д.7.001"/>
      <sheetName val="по 2007 году план на 2008 год"/>
      <sheetName val="5NK 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приложение№3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  <sheetName val="- 1 -"/>
      <sheetName val="Осн"/>
      <sheetName val="МО 0012"/>
      <sheetName val="МТ_CapexDepreciation"/>
      <sheetName val="МУНАЙТАС L-1"/>
      <sheetName val="все-доб.осн ГТМ (+-) (2)"/>
      <sheetName val="Other AR"/>
      <sheetName val="Lease AP"/>
      <sheetName val="Другие"/>
      <sheetName val="Прочие"/>
      <sheetName val="Const"/>
      <sheetName val="Расчеты"/>
      <sheetName val="ИсхД+"/>
      <sheetName val="Нетто3!!!"/>
      <sheetName val="4. NWABC"/>
      <sheetName val="3310"/>
      <sheetName val="фев"/>
      <sheetName val="зп"/>
      <sheetName val="14_1_2_2_(Услуги_связи)5"/>
      <sheetName val="поставка_сравн132"/>
      <sheetName val="ТЭП_старая2"/>
      <sheetName val="из_сем2"/>
      <sheetName val="Сдача_2"/>
      <sheetName val="7_12"/>
      <sheetName val="14_1_2_2__Услуги_связи_2"/>
      <sheetName val="Treatment_Summary2"/>
      <sheetName val="Форма3_62"/>
      <sheetName val="__2_3_22"/>
      <sheetName val="Добыча_нефти42"/>
      <sheetName val="Income_$2"/>
      <sheetName val="2_БО2"/>
      <sheetName val="10_БО_(kzt)2"/>
      <sheetName val="1кв__2"/>
      <sheetName val="2кв_2"/>
      <sheetName val="Инв_вл_тыс_ед2"/>
      <sheetName val="вход_параметры2"/>
      <sheetName val="L-1_Займ_БРК_инвест_цели2"/>
      <sheetName val="исп_см_2"/>
      <sheetName val="д_7_001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Статьи_затрат2"/>
      <sheetName val="Справка_ИЦА2"/>
      <sheetName val="Prelim_Cost2"/>
      <sheetName val="по_2007_году_план_на_2008_год2"/>
      <sheetName val="5NK_2"/>
      <sheetName val="Add-s_test2"/>
      <sheetName val="БиВи_(290)1"/>
      <sheetName val="май_2031"/>
      <sheetName val="Форма_31"/>
      <sheetName val="Форма_2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I__Прогноз_доходов1"/>
      <sheetName val="МодельППП_(Свод)1"/>
      <sheetName val="общие_данные1"/>
      <sheetName val="450_(2)1"/>
      <sheetName val="ввод-вывод_ОС_авг2004-_20051"/>
      <sheetName val="BS_new1"/>
      <sheetName val="2007_0,011"/>
      <sheetName val="Loans_out1"/>
      <sheetName val="2_8__стр-ра_себестоимости1"/>
      <sheetName val="МАТЕР_433,4521"/>
      <sheetName val="мат_расходы1"/>
      <sheetName val="Спр__пласт1"/>
      <sheetName val="РСза_6-м_2012"/>
      <sheetName val="_2_3_2"/>
      <sheetName val="факт_2005_г_"/>
      <sheetName val="КР_материалы"/>
      <sheetName val="Форма_181"/>
      <sheetName val="3_ФОТ"/>
      <sheetName val="4_Налоги"/>
      <sheetName val="Исполнение_по_БЕ"/>
      <sheetName val="План_ГЗ1"/>
      <sheetName val="2_2_ОтклОТМ"/>
      <sheetName val="1_3_2_ОТМ"/>
      <sheetName val="ИП_ДО_БЛ_"/>
      <sheetName val="1_вариант__2009_1"/>
      <sheetName val="Перем__затр"/>
      <sheetName val="Ком_плат"/>
      <sheetName val="0__Данные"/>
      <sheetName val="доп_дан_"/>
      <sheetName val="Бонды_стр_341"/>
      <sheetName val="Тарифы_и_цены_"/>
      <sheetName val="Информация_по_введенным_добываю"/>
      <sheetName val="янв_07"/>
      <sheetName val="pp&amp;e_mvt_for_2003"/>
      <sheetName val="2_2_ОтклОТМ1"/>
      <sheetName val="1_3_2_ОТМ1"/>
      <sheetName val="Остатки_по_бухучету"/>
      <sheetName val="ПО_НОВОМУ_ШТАТНОМУ"/>
      <sheetName val="собственный_капитал"/>
      <sheetName val="План_закупок_2012"/>
      <sheetName val="общ_фонд__"/>
      <sheetName val="Налоги_на_транспорт"/>
      <sheetName val="МО_0012"/>
      <sheetName val="МУНАЙТАС_L-1"/>
      <sheetName val="все-доб_осн_ГТМ_(+-)_(2)"/>
      <sheetName val="14_1_2_2_(Услуги_связи)6"/>
      <sheetName val="поставка_сравн133"/>
      <sheetName val="ТЭП_старая3"/>
      <sheetName val="из_сем3"/>
      <sheetName val="Сдача_3"/>
      <sheetName val="7_13"/>
      <sheetName val="14_1_2_2__Услуги_связи_3"/>
      <sheetName val="Treatment_Summary3"/>
      <sheetName val="Форма3_63"/>
      <sheetName val="__2_3_23"/>
      <sheetName val="Добыча_нефти43"/>
      <sheetName val="Income_$3"/>
      <sheetName val="2_БО3"/>
      <sheetName val="10_БО_(kzt)3"/>
      <sheetName val="1кв__3"/>
      <sheetName val="2кв_3"/>
      <sheetName val="Инв_вл_тыс_ед3"/>
      <sheetName val="вход_параметры3"/>
      <sheetName val="L-1_Займ_БРК_инвест_цели3"/>
      <sheetName val="исп_см_3"/>
      <sheetName val="д_7_0013"/>
      <sheetName val="1Утв_ТК__Capex_07_3"/>
      <sheetName val="Фонд_15гор3"/>
      <sheetName val="Фонд_Кар-с3"/>
      <sheetName val="Фонд_Купола3"/>
      <sheetName val="Фонд_14_гор_3"/>
      <sheetName val="Фонд_16_гор_3"/>
      <sheetName val="Фонд_17_гор_3"/>
      <sheetName val="Фонд_18_гор_3"/>
      <sheetName val="Статьи_затрат3"/>
      <sheetName val="Справка_ИЦА3"/>
      <sheetName val="Prelim_Cost3"/>
      <sheetName val="по_2007_году_план_на_2008_год3"/>
      <sheetName val="5NK_3"/>
      <sheetName val="Add-s_test3"/>
      <sheetName val="БиВи_(290)2"/>
      <sheetName val="май_2032"/>
      <sheetName val="Форма_32"/>
      <sheetName val="Форма_22"/>
      <sheetName val="Базовые_данные3"/>
      <sheetName val="Зам_нгду-12"/>
      <sheetName val="Зам_ОЭПУ(доб)2"/>
      <sheetName val="тех_режим2"/>
      <sheetName val="Зам_нгду-2(наг)2"/>
      <sheetName val="исходные_данные2"/>
      <sheetName val="I__Прогноз_доходов2"/>
      <sheetName val="МодельППП_(Свод)2"/>
      <sheetName val="общие_данные2"/>
      <sheetName val="450_(2)2"/>
      <sheetName val="ввод-вывод_ОС_авг2004-_20052"/>
      <sheetName val="BS_new2"/>
      <sheetName val="2007_0,012"/>
      <sheetName val="Loans_out2"/>
      <sheetName val="2_8__стр-ра_себестоимости2"/>
      <sheetName val="МАТЕР_433,4522"/>
      <sheetName val="мат_расходы2"/>
      <sheetName val="Спр__пласт2"/>
      <sheetName val="РСза_6-м_20121"/>
      <sheetName val="_2_3_21"/>
      <sheetName val="факт_2005_г_1"/>
      <sheetName val="КР_материалы1"/>
      <sheetName val="Форма_182"/>
      <sheetName val="3_ФОТ1"/>
      <sheetName val="4_Налоги1"/>
      <sheetName val="Исполнение_по_БЕ1"/>
      <sheetName val="План_ГЗ2"/>
      <sheetName val="2_2_ОтклОТМ2"/>
      <sheetName val="1_3_2_ОТМ2"/>
      <sheetName val="ИП_ДО_БЛ_1"/>
      <sheetName val="1_вариант__2009_2"/>
      <sheetName val="Перем__затр1"/>
      <sheetName val="Ком_плат1"/>
      <sheetName val="0__Данные1"/>
      <sheetName val="доп_дан_1"/>
      <sheetName val="Бонды_стр_3411"/>
      <sheetName val="Тарифы_и_цены_1"/>
      <sheetName val="Информация_по_введенным_добыва1"/>
      <sheetName val="янв_071"/>
      <sheetName val="pp&amp;e_mvt_for_20031"/>
      <sheetName val="2_2_ОтклОТМ3"/>
      <sheetName val="1_3_2_ОТМ3"/>
      <sheetName val="Остатки_по_бухучету1"/>
      <sheetName val="ПО_НОВОМУ_ШТАТНОМУ1"/>
      <sheetName val="собственный_капитал1"/>
      <sheetName val="План_закупок_20121"/>
      <sheetName val="общ_фонд__1"/>
      <sheetName val="Налоги_на_транспорт1"/>
      <sheetName val="МО_00121"/>
      <sheetName val="МУНАЙТАС_L-11"/>
      <sheetName val="все-доб_осн_ГТМ_(+-)_(2)1"/>
      <sheetName val="финпл_"/>
      <sheetName val="-_1_-"/>
      <sheetName val="постоянные затраты"/>
      <sheetName val="иркутск"/>
      <sheetName val="расчет %"/>
      <sheetName val="Capex_KZT"/>
      <sheetName val="Главная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  <sheetData sheetId="54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2.2 ОтклОТМ"/>
      <sheetName val="1.3.2 ОТМ"/>
      <sheetName val="Предпр"/>
      <sheetName val="ЦентрЗатр"/>
      <sheetName val="ЕдИзм"/>
      <sheetName val="СПгнг"/>
      <sheetName val="I. Прогноз доходов"/>
      <sheetName val="жд тарифы"/>
      <sheetName val="1NK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Notes IS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еть"/>
      <sheetName val="общие данные"/>
      <sheetName val="смета"/>
      <sheetName val="табель"/>
      <sheetName val="FES"/>
      <sheetName val="14.1.2.2.(Услуги связи)"/>
      <sheetName val="Форма1"/>
      <sheetName val="10 БО (kzt)"/>
      <sheetName val="Баланс"/>
      <sheetName val="Бюджет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Sheet5"/>
      <sheetName val="Потребители"/>
      <sheetName val="Блоки"/>
      <sheetName val="Datasheet"/>
      <sheetName val="Cash flow 2011"/>
      <sheetName val="КБ"/>
      <sheetName val="Пр2"/>
      <sheetName val="ввод-вывод ОС авг2004- 2005"/>
      <sheetName val="Форма3.6"/>
      <sheetName val="VLOOKUP"/>
      <sheetName val="INPUTMASTER"/>
      <sheetName val="Способ закупки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  <sheetName val="Астана_рус"/>
      <sheetName val="Алматы_рус"/>
      <sheetName val=" 2019 на 24"/>
      <sheetName val="ремонт 25"/>
      <sheetName val="Факт 2017"/>
      <sheetName val="финпл "/>
      <sheetName val="БДР"/>
      <sheetName val="Cost 99v98"/>
      <sheetName val="2_2_ОтклОТМ4"/>
      <sheetName val="1_3_2_ОТМ4"/>
      <sheetName val="жд_тарифы3"/>
      <sheetName val="МО_00123"/>
      <sheetName val="Добыча_нефти43"/>
      <sheetName val="поставка_сравн133"/>
      <sheetName val="Статьи_ТЭП_старая_структура3"/>
      <sheetName val="I__Прогноз_доходов3"/>
      <sheetName val="Notes_IS3"/>
      <sheetName val="Input_TD3"/>
      <sheetName val="Prelim_Cost3"/>
      <sheetName val="Отпуск_продукции3"/>
      <sheetName val="1_класс3"/>
      <sheetName val="2_класс3"/>
      <sheetName val="3_класс3"/>
      <sheetName val="4_класс3"/>
      <sheetName val="5_класс3"/>
      <sheetName val="спецпит,проездн_3"/>
      <sheetName val="13_NGDO3"/>
      <sheetName val="10_БО_(kzt)3"/>
      <sheetName val="14_1_2_2_(Услуги_связи)3"/>
      <sheetName val="общие_данные3"/>
      <sheetName val="1кв__3"/>
      <sheetName val="2кв_3"/>
      <sheetName val="Штатное_2012-20153"/>
      <sheetName val="Cash_flow_20113"/>
      <sheetName val="Loans_out3"/>
      <sheetName val="МодельППП_(Свод)3"/>
      <sheetName val="ввод-вывод_ОС_авг2004-_20053"/>
      <sheetName val="Форма3_63"/>
      <sheetName val="5NK_3"/>
      <sheetName val="из_сем3"/>
      <sheetName val="__2_3_23"/>
      <sheetName val="Способ_закупки1"/>
      <sheetName val="Сдача_1"/>
      <sheetName val="рев_дф_(1_08_)_(3)3"/>
      <sheetName val="янв_(2)3"/>
      <sheetName val="заявка_(2)3"/>
      <sheetName val="Материалы_для_АУП3"/>
      <sheetName val="План_произв-ва_(мес_)_(бюджет)3"/>
      <sheetName val="тех_реж3"/>
      <sheetName val="Кап_затраты_ОМГ_163"/>
      <sheetName val="1_(2)3"/>
      <sheetName val="Об-я_св-а3"/>
      <sheetName val="апрель_09_2"/>
      <sheetName val="д_7_0011"/>
      <sheetName val="Приложение_7_(ЕНП)1"/>
      <sheetName val="Направления_обучения1"/>
      <sheetName val="УУ_9_мес_20141"/>
      <sheetName val="PP&amp;E_mvt_for_20031"/>
      <sheetName val="Табельные_номера_сотрудников"/>
      <sheetName val="массив_ДЗО"/>
      <sheetName val="форма_3_смета_затрат"/>
      <sheetName val="BS_new1"/>
      <sheetName val="WBS_elements_RS-v_02A1"/>
      <sheetName val="Прайс_20051"/>
      <sheetName val="новая_№5"/>
      <sheetName val="Собственный_капитал"/>
      <sheetName val="БиВи_(290)1"/>
      <sheetName val="450_(2)1"/>
      <sheetName val="Sales_F"/>
      <sheetName val="нагр_МВт"/>
      <sheetName val="Показатели_январь"/>
      <sheetName val="сут_баланс_по_РДЦ"/>
      <sheetName val="Итоговая_таблица"/>
      <sheetName val="I_KEY_INFORMATION"/>
      <sheetName val="Balance_Sheet"/>
      <sheetName val="Лв_1715_(сб)"/>
      <sheetName val="Осн__пара"/>
      <sheetName val="Ф3_2019"/>
      <sheetName val="Ф4_2019"/>
      <sheetName val="04_1_2"/>
      <sheetName val="04_1_4-05_1_4"/>
      <sheetName val="04_1_5"/>
      <sheetName val="04_1_8"/>
      <sheetName val="04_1_9"/>
      <sheetName val="04_1_99"/>
      <sheetName val="04_2"/>
      <sheetName val="04_2_5"/>
      <sheetName val="04_3_1"/>
      <sheetName val="04_3_2"/>
      <sheetName val="04_4"/>
      <sheetName val="04_5_2"/>
      <sheetName val="04_5_3"/>
      <sheetName val="04_6_1"/>
      <sheetName val="04_6_2"/>
      <sheetName val="04_6_3"/>
      <sheetName val="04_7_1"/>
      <sheetName val="04_7_3_"/>
      <sheetName val="04_7_7"/>
      <sheetName val="04_7_8"/>
      <sheetName val="04_7_9"/>
      <sheetName val="04_7_10"/>
      <sheetName val="04_7_11"/>
      <sheetName val="04_7_12"/>
      <sheetName val="04_7_15"/>
      <sheetName val="04_7_16"/>
      <sheetName val="04_7_99"/>
      <sheetName val="04_8_1"/>
      <sheetName val="04_8_2"/>
      <sheetName val="04_8_3"/>
      <sheetName val="04_8_4"/>
      <sheetName val="04_8_5"/>
      <sheetName val="04_8_6"/>
      <sheetName val="04_8_7"/>
      <sheetName val="04_8_8"/>
      <sheetName val="04_8_12"/>
      <sheetName val="04_8_13"/>
      <sheetName val="04_8_14"/>
      <sheetName val="04_8_99"/>
      <sheetName val="Расчет_ФОТ"/>
      <sheetName val="график_смен_2020"/>
      <sheetName val="05_1_3"/>
      <sheetName val="05_1_7"/>
      <sheetName val="05_2"/>
      <sheetName val="5_2_7"/>
      <sheetName val="05_3_1"/>
      <sheetName val="05_3_2"/>
      <sheetName val="05_4"/>
      <sheetName val="05_5_1"/>
      <sheetName val="05_5_2"/>
      <sheetName val="05_5_6"/>
      <sheetName val="05_5_8"/>
      <sheetName val="05_5_9"/>
      <sheetName val="05_5_10"/>
      <sheetName val="05_5_11"/>
      <sheetName val="05_5_13"/>
      <sheetName val="05_5_14"/>
      <sheetName val="05_5_15"/>
      <sheetName val="05_5_16"/>
      <sheetName val="05_5_18"/>
      <sheetName val="05_5_19"/>
      <sheetName val="05_5_20"/>
      <sheetName val="05_5_21"/>
      <sheetName val="04_8_10-05_5_22"/>
      <sheetName val="05_5_24"/>
      <sheetName val="05_6_1"/>
      <sheetName val="05_6_2"/>
      <sheetName val="05_6_3"/>
      <sheetName val="05_6_6"/>
      <sheetName val="05_6_8"/>
      <sheetName val="05_6_10"/>
      <sheetName val="05_6_13"/>
      <sheetName val="05_6_14"/>
      <sheetName val="05_6_99"/>
      <sheetName val="10_1"/>
      <sheetName val="10_2"/>
      <sheetName val="10_3"/>
      <sheetName val="11_2"/>
      <sheetName val="11_3"/>
      <sheetName val="11_4"/>
      <sheetName val="налоговая_амортиз_ФА"/>
      <sheetName val="книга_предпосылок"/>
      <sheetName val="sov_tot"/>
      <sheetName val="бензин_по_авто"/>
      <sheetName val="др_адм"/>
      <sheetName val="Осн_ср-ва"/>
      <sheetName val="8180_(8181,8182)"/>
      <sheetName val="_По_скв"/>
      <sheetName val="по_2007_году_план_на_2008_год"/>
      <sheetName val="ПО_НОВОМУ_ШТАТНОМУ"/>
      <sheetName val="100_159_-полигр_ус_(2)"/>
      <sheetName val="МУНАЙТАС_L-1"/>
      <sheetName val="К_сущ"/>
      <sheetName val="2_2_ОтклОТМ5"/>
      <sheetName val="1_3_2_ОТМ5"/>
      <sheetName val="жд_тарифы4"/>
      <sheetName val="МО_00124"/>
      <sheetName val="Добыча_нефти44"/>
      <sheetName val="поставка_сравн134"/>
      <sheetName val="Статьи_ТЭП_старая_структура4"/>
      <sheetName val="I__Прогноз_доходов4"/>
      <sheetName val="Notes_IS4"/>
      <sheetName val="Input_TD4"/>
      <sheetName val="Prelim_Cost4"/>
      <sheetName val="Отпуск_продукции4"/>
      <sheetName val="1_класс4"/>
      <sheetName val="2_класс4"/>
      <sheetName val="3_класс4"/>
      <sheetName val="4_класс4"/>
      <sheetName val="5_класс4"/>
      <sheetName val="спецпит,проездн_4"/>
      <sheetName val="13_NGDO4"/>
      <sheetName val="14_1_2_2_(Услуги_связи)4"/>
      <sheetName val="10_БО_(kzt)4"/>
      <sheetName val="общие_данные4"/>
      <sheetName val="1кв__4"/>
      <sheetName val="2кв_4"/>
      <sheetName val="Штатное_2012-20154"/>
      <sheetName val="Cash_flow_20114"/>
      <sheetName val="Loans_out4"/>
      <sheetName val="МодельППП_(Свод)4"/>
      <sheetName val="ввод-вывод_ОС_авг2004-_20054"/>
      <sheetName val="Форма3_64"/>
      <sheetName val="5NK_4"/>
      <sheetName val="из_сем4"/>
      <sheetName val="__2_3_24"/>
      <sheetName val="Способ_закупки2"/>
      <sheetName val="Сдача_2"/>
      <sheetName val="рев_дф_(1_08_)_(3)4"/>
      <sheetName val="янв_(2)4"/>
      <sheetName val="заявка_(2)4"/>
      <sheetName val="Материалы_для_АУП4"/>
      <sheetName val="План_произв-ва_(мес_)_(бюджет)4"/>
      <sheetName val="тех_реж4"/>
      <sheetName val="Кап_затраты_ОМГ_164"/>
      <sheetName val="1_(2)4"/>
      <sheetName val="Об-я_св-а4"/>
      <sheetName val="апрель_09_3"/>
      <sheetName val="д_7_0012"/>
      <sheetName val="Приложение_7_(ЕНП)2"/>
      <sheetName val="Направления_обучения2"/>
      <sheetName val="УУ_9_мес_20142"/>
      <sheetName val="PP&amp;E_mvt_for_20032"/>
      <sheetName val="Табельные_номера_сотрудников1"/>
      <sheetName val="массив_ДЗО1"/>
      <sheetName val="форма_3_смета_затрат1"/>
      <sheetName val="BS_new2"/>
      <sheetName val="WBS_elements_RS-v_02A2"/>
      <sheetName val="Прайс_20052"/>
      <sheetName val="новая_№51"/>
      <sheetName val="Собственный_капитал1"/>
      <sheetName val="БиВи_(290)2"/>
      <sheetName val="450_(2)2"/>
      <sheetName val="Sales_F1"/>
      <sheetName val="нагр_МВт1"/>
      <sheetName val="Показатели_январь1"/>
      <sheetName val="сут_баланс_по_РДЦ1"/>
      <sheetName val="Итоговая_таблица1"/>
      <sheetName val="I_KEY_INFORMATION1"/>
      <sheetName val="Balance_Sheet1"/>
      <sheetName val="Лв_1715_(сб)1"/>
      <sheetName val="Осн__пара1"/>
      <sheetName val="Ф3_20191"/>
      <sheetName val="Ф4_20191"/>
      <sheetName val="04_1_21"/>
      <sheetName val="04_1_4-05_1_41"/>
      <sheetName val="04_1_51"/>
      <sheetName val="04_1_81"/>
      <sheetName val="04_1_91"/>
      <sheetName val="04_1_991"/>
      <sheetName val="04_21"/>
      <sheetName val="04_2_51"/>
      <sheetName val="04_3_11"/>
      <sheetName val="04_3_21"/>
      <sheetName val="04_41"/>
      <sheetName val="04_5_21"/>
      <sheetName val="04_5_31"/>
      <sheetName val="04_6_11"/>
      <sheetName val="04_6_21"/>
      <sheetName val="04_6_31"/>
      <sheetName val="04_7_13"/>
      <sheetName val="04_7_3_1"/>
      <sheetName val="04_7_71"/>
      <sheetName val="04_7_81"/>
      <sheetName val="04_7_91"/>
      <sheetName val="04_7_101"/>
      <sheetName val="04_7_111"/>
      <sheetName val="04_7_121"/>
      <sheetName val="04_7_151"/>
      <sheetName val="04_7_161"/>
      <sheetName val="04_7_991"/>
      <sheetName val="04_8_11"/>
      <sheetName val="04_8_21"/>
      <sheetName val="04_8_31"/>
      <sheetName val="04_8_41"/>
      <sheetName val="04_8_51"/>
      <sheetName val="04_8_61"/>
      <sheetName val="04_8_71"/>
      <sheetName val="04_8_81"/>
      <sheetName val="04_8_121"/>
      <sheetName val="04_8_131"/>
      <sheetName val="04_8_141"/>
      <sheetName val="04_8_991"/>
      <sheetName val="Расчет_ФОТ1"/>
      <sheetName val="график_смен_20201"/>
      <sheetName val="05_1_31"/>
      <sheetName val="05_1_71"/>
      <sheetName val="05_21"/>
      <sheetName val="5_2_71"/>
      <sheetName val="05_3_11"/>
      <sheetName val="05_3_21"/>
      <sheetName val="05_41"/>
      <sheetName val="05_5_12"/>
      <sheetName val="05_5_22"/>
      <sheetName val="05_5_61"/>
      <sheetName val="05_5_81"/>
      <sheetName val="05_5_91"/>
      <sheetName val="05_5_101"/>
      <sheetName val="05_5_111"/>
      <sheetName val="05_5_131"/>
      <sheetName val="05_5_141"/>
      <sheetName val="05_5_151"/>
      <sheetName val="05_5_161"/>
      <sheetName val="05_5_181"/>
      <sheetName val="05_5_191"/>
      <sheetName val="05_5_201"/>
      <sheetName val="05_5_211"/>
      <sheetName val="04_8_10-05_5_221"/>
      <sheetName val="05_5_241"/>
      <sheetName val="05_6_11"/>
      <sheetName val="05_6_21"/>
      <sheetName val="05_6_31"/>
      <sheetName val="05_6_61"/>
      <sheetName val="05_6_81"/>
      <sheetName val="05_6_101"/>
      <sheetName val="05_6_131"/>
      <sheetName val="05_6_141"/>
      <sheetName val="05_6_991"/>
      <sheetName val="10_11"/>
      <sheetName val="10_21"/>
      <sheetName val="10_31"/>
      <sheetName val="11_21"/>
      <sheetName val="11_31"/>
      <sheetName val="11_41"/>
      <sheetName val="налоговая_амортиз_ФА1"/>
      <sheetName val="книга_предпосылок1"/>
      <sheetName val="sov_tot1"/>
      <sheetName val="бензин_по_авто1"/>
      <sheetName val="др_адм1"/>
      <sheetName val="Осн_ср-ва1"/>
      <sheetName val="8180_(8181,8182)1"/>
      <sheetName val="_По_скв1"/>
      <sheetName val="Астана_рус1"/>
      <sheetName val="Алматы_рус1"/>
      <sheetName val="по_2007_году_план_на_2008_год1"/>
      <sheetName val="ПО_НОВОМУ_ШТАТНОМУ1"/>
      <sheetName val="100_159_-полигр_ус_(2)1"/>
      <sheetName val="МУНАЙТАС_L-11"/>
      <sheetName val="К_сущ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Utility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07_Расчет ПО и оборуд. (сводно)"/>
      <sheetName val="s"/>
      <sheetName val="К сущ"/>
      <sheetName val=" "/>
      <sheetName val="ремон "/>
      <sheetName val="ремон_x0009_"/>
      <sheetName val="_x0003__x0004_"/>
      <sheetName val="2003 (215862 тн)"/>
      <sheetName val="Расчет"/>
      <sheetName val="Цехи К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/>
      <sheetData sheetId="726"/>
      <sheetData sheetId="727">
        <row r="13">
          <cell r="C13" t="str">
            <v/>
          </cell>
        </row>
      </sheetData>
      <sheetData sheetId="728" refreshError="1"/>
      <sheetData sheetId="729" refreshError="1"/>
      <sheetData sheetId="730" refreshError="1"/>
      <sheetData sheetId="731">
        <row r="13">
          <cell r="C13" t="str">
            <v/>
          </cell>
        </row>
      </sheetData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/>
      <sheetData sheetId="821" refreshError="1"/>
      <sheetData sheetId="822" refreshError="1"/>
      <sheetData sheetId="823" refreshError="1"/>
      <sheetData sheetId="8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  <sheetName val="_A_USER_MANAT_CREDITY_REGION_AR"/>
      <sheetName val="Лв_1715_(сб)"/>
      <sheetName val="д_7_001"/>
      <sheetName val="МО_0012"/>
      <sheetName val="СЦЕНАРН_УСЛ"/>
      <sheetName val="1_класс"/>
      <sheetName val="2_класс"/>
      <sheetName val="3_класс"/>
      <sheetName val="4_класс"/>
      <sheetName val="5_класс"/>
      <sheetName val="из_сем"/>
      <sheetName val="I_KEY_INFORMATION"/>
      <sheetName val="Cash_CCI_Detail"/>
      <sheetName val="поставка_сравн13"/>
      <sheetName val="OBL_CRED_30-06-97_XLS"/>
      <sheetName val="факт_2005_г_"/>
      <sheetName val="Water_trucking_2005"/>
      <sheetName val="Движение_ОС"/>
      <sheetName val="N-200_1"/>
      <sheetName val="N-500_1"/>
      <sheetName val="PR_CN"/>
      <sheetName val="Добыча_нефти4"/>
      <sheetName val="Profit_&amp;_Loss_Total"/>
      <sheetName val="depreciation_testing"/>
      <sheetName val="8210_09"/>
      <sheetName val="ОС_и_ИН_(120)"/>
      <sheetName val="технический-НЕ_УДАЛЯТЬ"/>
      <sheetName val="ввод-вывод_ОС_авг2004-_2005"/>
      <sheetName val="TB_Atai_excel"/>
      <sheetName val="Sum_Statement"/>
      <sheetName val="март_детально"/>
      <sheetName val="T6_200"/>
      <sheetName val="\\KZWKHASENOVGA\aws\Documents_a"/>
      <sheetName val="3_3_31_"/>
      <sheetName val="Haul_cons"/>
      <sheetName val="1_(2)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170"/>
  <sheetViews>
    <sheetView tabSelected="1" zoomScale="80" zoomScaleNormal="80" zoomScaleSheetLayoutView="80" workbookViewId="0">
      <selection activeCell="A166" sqref="A166"/>
    </sheetView>
  </sheetViews>
  <sheetFormatPr defaultColWidth="9.42578125" defaultRowHeight="12.75" outlineLevelRow="2" x14ac:dyDescent="0.2"/>
  <cols>
    <col min="1" max="1" width="81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90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91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92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90</v>
      </c>
      <c r="E5" s="5"/>
      <c r="F5" s="5"/>
      <c r="G5" s="6"/>
      <c r="H5" s="6"/>
      <c r="I5" s="6"/>
    </row>
    <row r="6" spans="1:9" x14ac:dyDescent="0.2">
      <c r="C6" s="9"/>
      <c r="D6" s="10" t="s">
        <v>93</v>
      </c>
      <c r="E6" s="5"/>
      <c r="F6" s="5"/>
      <c r="G6" s="6"/>
      <c r="H6" s="6"/>
      <c r="I6" s="6"/>
    </row>
    <row r="7" spans="1:9" x14ac:dyDescent="0.2">
      <c r="C7" s="9"/>
      <c r="D7" s="10" t="s">
        <v>94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95</v>
      </c>
    </row>
    <row r="10" spans="1:9" ht="25.5" x14ac:dyDescent="0.2">
      <c r="A10" s="1" t="s">
        <v>96</v>
      </c>
      <c r="B10" s="2"/>
      <c r="C10" s="15" t="s">
        <v>97</v>
      </c>
    </row>
    <row r="11" spans="1:9" ht="51" x14ac:dyDescent="0.2">
      <c r="A11" s="1" t="s">
        <v>98</v>
      </c>
      <c r="B11" s="2"/>
      <c r="C11" s="15" t="s">
        <v>99</v>
      </c>
    </row>
    <row r="12" spans="1:9" x14ac:dyDescent="0.2">
      <c r="A12" s="1" t="s">
        <v>100</v>
      </c>
      <c r="B12" s="2"/>
      <c r="C12" s="15" t="s">
        <v>101</v>
      </c>
    </row>
    <row r="13" spans="1:9" ht="15.75" customHeight="1" x14ac:dyDescent="0.2">
      <c r="A13" s="1" t="s">
        <v>102</v>
      </c>
      <c r="B13" s="2"/>
      <c r="C13" s="15" t="s">
        <v>103</v>
      </c>
      <c r="D13" s="17"/>
    </row>
    <row r="14" spans="1:9" x14ac:dyDescent="0.2">
      <c r="A14" s="1" t="s">
        <v>104</v>
      </c>
      <c r="B14" s="2"/>
      <c r="C14" s="15" t="s">
        <v>105</v>
      </c>
      <c r="D14" s="17"/>
    </row>
    <row r="15" spans="1:9" x14ac:dyDescent="0.2">
      <c r="A15" s="1" t="s">
        <v>106</v>
      </c>
      <c r="B15" s="2"/>
      <c r="C15" s="18">
        <v>3824</v>
      </c>
      <c r="D15" s="17"/>
    </row>
    <row r="16" spans="1:9" x14ac:dyDescent="0.2">
      <c r="A16" s="1" t="s">
        <v>107</v>
      </c>
      <c r="B16" s="2"/>
      <c r="C16" s="15" t="s">
        <v>109</v>
      </c>
      <c r="D16" s="17"/>
    </row>
    <row r="17" spans="1:6" ht="51" x14ac:dyDescent="0.2">
      <c r="A17" s="1" t="s">
        <v>108</v>
      </c>
      <c r="B17" s="2"/>
      <c r="C17" s="15" t="s">
        <v>110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111</v>
      </c>
      <c r="B19" s="21"/>
      <c r="C19" s="21"/>
      <c r="D19" s="21"/>
    </row>
    <row r="20" spans="1:6" x14ac:dyDescent="0.2">
      <c r="A20" s="22" t="s">
        <v>112</v>
      </c>
      <c r="B20" s="23"/>
      <c r="C20" s="24">
        <v>45747</v>
      </c>
      <c r="D20" s="23"/>
    </row>
    <row r="21" spans="1:6" x14ac:dyDescent="0.2">
      <c r="A21" s="25"/>
      <c r="B21" s="26"/>
      <c r="C21" s="26"/>
      <c r="D21" s="27" t="s">
        <v>234</v>
      </c>
    </row>
    <row r="22" spans="1:6" s="29" customFormat="1" ht="25.5" customHeight="1" x14ac:dyDescent="0.2">
      <c r="A22" s="303" t="s">
        <v>113</v>
      </c>
      <c r="B22" s="303" t="s">
        <v>114</v>
      </c>
      <c r="C22" s="303" t="s">
        <v>139</v>
      </c>
      <c r="D22" s="303" t="s">
        <v>115</v>
      </c>
      <c r="E22" s="28"/>
      <c r="F22" s="28"/>
    </row>
    <row r="23" spans="1:6" s="29" customFormat="1" x14ac:dyDescent="0.2">
      <c r="A23" s="304"/>
      <c r="B23" s="304"/>
      <c r="C23" s="304"/>
      <c r="D23" s="304"/>
      <c r="E23" s="28"/>
      <c r="F23" s="28"/>
    </row>
    <row r="24" spans="1:6" s="34" customFormat="1" x14ac:dyDescent="0.2">
      <c r="A24" s="30" t="s">
        <v>116</v>
      </c>
      <c r="B24" s="31"/>
      <c r="C24" s="32"/>
      <c r="D24" s="32"/>
      <c r="E24" s="33"/>
      <c r="F24" s="33"/>
    </row>
    <row r="25" spans="1:6" x14ac:dyDescent="0.2">
      <c r="A25" s="35" t="s">
        <v>140</v>
      </c>
      <c r="B25" s="36" t="s">
        <v>1</v>
      </c>
      <c r="C25" s="37">
        <v>4278755</v>
      </c>
      <c r="D25" s="37">
        <v>8114810</v>
      </c>
    </row>
    <row r="26" spans="1:6" x14ac:dyDescent="0.2">
      <c r="A26" s="35" t="s">
        <v>141</v>
      </c>
      <c r="B26" s="36" t="s">
        <v>2</v>
      </c>
      <c r="C26" s="38">
        <f>SUM(C27:C31)</f>
        <v>97748</v>
      </c>
      <c r="D26" s="38">
        <f>SUM(D27:D31)</f>
        <v>233629</v>
      </c>
    </row>
    <row r="27" spans="1:6" outlineLevel="1" x14ac:dyDescent="0.2">
      <c r="A27" s="35" t="s">
        <v>117</v>
      </c>
      <c r="B27" s="36"/>
      <c r="C27" s="38">
        <v>19969</v>
      </c>
      <c r="D27" s="38">
        <v>19939</v>
      </c>
    </row>
    <row r="28" spans="1:6" outlineLevel="1" x14ac:dyDescent="0.2">
      <c r="A28" s="35" t="s">
        <v>120</v>
      </c>
      <c r="B28" s="36"/>
      <c r="C28" s="38">
        <v>14978</v>
      </c>
      <c r="D28" s="38">
        <v>152356</v>
      </c>
    </row>
    <row r="29" spans="1:6" ht="25.5" outlineLevel="1" x14ac:dyDescent="0.2">
      <c r="A29" s="35" t="s">
        <v>121</v>
      </c>
      <c r="B29" s="36"/>
      <c r="C29" s="38"/>
      <c r="D29" s="38">
        <v>0</v>
      </c>
    </row>
    <row r="30" spans="1:6" outlineLevel="1" x14ac:dyDescent="0.2">
      <c r="A30" s="35" t="s">
        <v>122</v>
      </c>
      <c r="B30" s="36"/>
      <c r="C30" s="38">
        <v>61221</v>
      </c>
      <c r="D30" s="38">
        <v>60611</v>
      </c>
    </row>
    <row r="31" spans="1:6" outlineLevel="1" x14ac:dyDescent="0.2">
      <c r="A31" s="35" t="s">
        <v>123</v>
      </c>
      <c r="B31" s="36"/>
      <c r="C31" s="38">
        <v>1580</v>
      </c>
      <c r="D31" s="38">
        <v>723</v>
      </c>
    </row>
    <row r="32" spans="1:6" x14ac:dyDescent="0.2">
      <c r="A32" s="35" t="s">
        <v>142</v>
      </c>
      <c r="B32" s="36" t="s">
        <v>3</v>
      </c>
      <c r="C32" s="38"/>
      <c r="D32" s="38"/>
    </row>
    <row r="33" spans="1:8" x14ac:dyDescent="0.2">
      <c r="A33" s="35" t="s">
        <v>143</v>
      </c>
      <c r="B33" s="36" t="s">
        <v>4</v>
      </c>
      <c r="C33" s="38"/>
      <c r="D33" s="38"/>
    </row>
    <row r="34" spans="1:8" x14ac:dyDescent="0.2">
      <c r="A34" s="263" t="s">
        <v>124</v>
      </c>
      <c r="B34" s="36" t="s">
        <v>5</v>
      </c>
      <c r="C34" s="38"/>
      <c r="D34" s="38"/>
    </row>
    <row r="35" spans="1:8" x14ac:dyDescent="0.2">
      <c r="A35" s="263" t="s">
        <v>144</v>
      </c>
      <c r="B35" s="36" t="s">
        <v>6</v>
      </c>
      <c r="C35" s="39"/>
      <c r="D35" s="39"/>
    </row>
    <row r="36" spans="1:8" x14ac:dyDescent="0.2">
      <c r="A36" s="263" t="s">
        <v>125</v>
      </c>
      <c r="B36" s="36" t="s">
        <v>7</v>
      </c>
      <c r="C36" s="40">
        <f>SUM(C37:C38)</f>
        <v>10248037</v>
      </c>
      <c r="D36" s="40">
        <f>SUM(D37:D38)</f>
        <v>13544992</v>
      </c>
    </row>
    <row r="37" spans="1:8" s="44" customFormat="1" outlineLevel="1" x14ac:dyDescent="0.2">
      <c r="A37" s="262" t="s">
        <v>126</v>
      </c>
      <c r="B37" s="41"/>
      <c r="C37" s="42">
        <v>10176338</v>
      </c>
      <c r="D37" s="42">
        <v>13537794</v>
      </c>
      <c r="E37" s="43"/>
      <c r="F37" s="43"/>
    </row>
    <row r="38" spans="1:8" s="44" customFormat="1" outlineLevel="1" x14ac:dyDescent="0.2">
      <c r="A38" s="264" t="s">
        <v>127</v>
      </c>
      <c r="B38" s="45"/>
      <c r="C38" s="46">
        <v>71699</v>
      </c>
      <c r="D38" s="46">
        <v>7198</v>
      </c>
      <c r="E38" s="47"/>
      <c r="F38" s="47"/>
      <c r="G38" s="48"/>
      <c r="H38" s="49"/>
    </row>
    <row r="39" spans="1:8" x14ac:dyDescent="0.2">
      <c r="A39" s="263" t="s">
        <v>128</v>
      </c>
      <c r="B39" s="50" t="s">
        <v>8</v>
      </c>
      <c r="C39" s="51">
        <v>30918</v>
      </c>
      <c r="D39" s="51">
        <v>33435</v>
      </c>
      <c r="E39" s="47"/>
      <c r="F39" s="47"/>
      <c r="G39" s="6"/>
      <c r="H39" s="6"/>
    </row>
    <row r="40" spans="1:8" x14ac:dyDescent="0.2">
      <c r="A40" s="263" t="s">
        <v>145</v>
      </c>
      <c r="B40" s="50" t="s">
        <v>9</v>
      </c>
      <c r="C40" s="51"/>
      <c r="D40" s="51"/>
      <c r="E40" s="47"/>
      <c r="F40" s="47"/>
      <c r="G40" s="6"/>
      <c r="H40" s="6"/>
    </row>
    <row r="41" spans="1:8" x14ac:dyDescent="0.2">
      <c r="A41" s="265" t="s">
        <v>129</v>
      </c>
      <c r="B41" s="50" t="s">
        <v>10</v>
      </c>
      <c r="C41" s="51">
        <v>5510238</v>
      </c>
      <c r="D41" s="51">
        <v>1587251</v>
      </c>
      <c r="E41" s="47"/>
      <c r="F41" s="47"/>
      <c r="G41" s="6"/>
      <c r="H41" s="6"/>
    </row>
    <row r="42" spans="1:8" x14ac:dyDescent="0.2">
      <c r="A42" s="265" t="s">
        <v>130</v>
      </c>
      <c r="B42" s="52" t="s">
        <v>11</v>
      </c>
      <c r="C42" s="51">
        <v>43883605</v>
      </c>
      <c r="D42" s="51">
        <v>36249150</v>
      </c>
      <c r="E42" s="53"/>
      <c r="F42" s="53"/>
      <c r="G42" s="6"/>
      <c r="H42" s="6"/>
    </row>
    <row r="43" spans="1:8" x14ac:dyDescent="0.2">
      <c r="A43" s="266" t="s">
        <v>131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66" t="s">
        <v>146</v>
      </c>
      <c r="B44" s="52" t="s">
        <v>13</v>
      </c>
      <c r="C44" s="51">
        <f>SUM(C45:C46)</f>
        <v>7409085</v>
      </c>
      <c r="D44" s="51">
        <f>SUM(D45:D46)</f>
        <v>10787141</v>
      </c>
      <c r="E44" s="53"/>
      <c r="F44" s="53"/>
      <c r="G44" s="49"/>
      <c r="H44" s="6"/>
    </row>
    <row r="45" spans="1:8" x14ac:dyDescent="0.2">
      <c r="A45" s="267" t="s">
        <v>146</v>
      </c>
      <c r="B45" s="55"/>
      <c r="C45" s="56">
        <v>3461369</v>
      </c>
      <c r="D45" s="56">
        <v>3734413</v>
      </c>
      <c r="E45" s="57"/>
      <c r="F45" s="57"/>
      <c r="G45" s="49"/>
      <c r="H45" s="58"/>
    </row>
    <row r="46" spans="1:8" x14ac:dyDescent="0.2">
      <c r="A46" s="267" t="s">
        <v>132</v>
      </c>
      <c r="B46" s="55"/>
      <c r="C46" s="56">
        <v>3947716</v>
      </c>
      <c r="D46" s="56">
        <v>7052728</v>
      </c>
      <c r="E46" s="47"/>
      <c r="F46" s="47"/>
      <c r="G46" s="49"/>
      <c r="H46" s="6"/>
    </row>
    <row r="47" spans="1:8" s="34" customFormat="1" ht="25.5" x14ac:dyDescent="0.2">
      <c r="A47" s="59" t="s">
        <v>147</v>
      </c>
      <c r="B47" s="60">
        <v>100</v>
      </c>
      <c r="C47" s="61">
        <f>C25+C26+C32+C33+C34+C35+C36+C39+C40+C41+C42+C43+C44</f>
        <v>71458386</v>
      </c>
      <c r="D47" s="61">
        <f>D25+D26+D32+D33+D34+D35+D36+D39+D40+D41+D42+D43+D44</f>
        <v>70550408</v>
      </c>
      <c r="E47" s="62"/>
      <c r="F47" s="62"/>
      <c r="G47" s="63"/>
      <c r="H47" s="63"/>
    </row>
    <row r="48" spans="1:8" s="34" customFormat="1" x14ac:dyDescent="0.2">
      <c r="A48" s="59" t="s">
        <v>148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133</v>
      </c>
      <c r="B49" s="65"/>
      <c r="C49" s="32"/>
      <c r="D49" s="32"/>
      <c r="E49" s="33"/>
      <c r="F49" s="33"/>
    </row>
    <row r="50" spans="1:6" x14ac:dyDescent="0.2">
      <c r="A50" s="263" t="s">
        <v>149</v>
      </c>
      <c r="B50" s="36">
        <v>110</v>
      </c>
      <c r="C50" s="38">
        <f>SUM(C51:C56)</f>
        <v>431954</v>
      </c>
      <c r="D50" s="38">
        <f>SUM(D51:D56)</f>
        <v>445194</v>
      </c>
    </row>
    <row r="51" spans="1:6" outlineLevel="1" x14ac:dyDescent="0.2">
      <c r="A51" s="263" t="s">
        <v>135</v>
      </c>
      <c r="B51" s="36"/>
      <c r="C51" s="38"/>
      <c r="D51" s="38"/>
    </row>
    <row r="52" spans="1:6" outlineLevel="1" x14ac:dyDescent="0.2">
      <c r="A52" s="263" t="s">
        <v>134</v>
      </c>
      <c r="B52" s="36"/>
      <c r="C52" s="38">
        <v>372274</v>
      </c>
      <c r="D52" s="66">
        <v>387516</v>
      </c>
    </row>
    <row r="53" spans="1:6" outlineLevel="1" x14ac:dyDescent="0.2">
      <c r="A53" s="263" t="s">
        <v>119</v>
      </c>
      <c r="B53" s="36"/>
      <c r="C53" s="38"/>
      <c r="D53" s="66"/>
    </row>
    <row r="54" spans="1:6" ht="25.5" outlineLevel="1" x14ac:dyDescent="0.2">
      <c r="A54" s="263" t="s">
        <v>118</v>
      </c>
      <c r="B54" s="36"/>
      <c r="C54" s="38"/>
      <c r="D54" s="66"/>
    </row>
    <row r="55" spans="1:6" outlineLevel="1" x14ac:dyDescent="0.2">
      <c r="A55" s="263" t="s">
        <v>136</v>
      </c>
      <c r="B55" s="36"/>
      <c r="C55" s="38">
        <v>59680</v>
      </c>
      <c r="D55" s="66">
        <v>57678</v>
      </c>
    </row>
    <row r="56" spans="1:6" outlineLevel="1" x14ac:dyDescent="0.2">
      <c r="A56" s="263" t="s">
        <v>137</v>
      </c>
      <c r="B56" s="36"/>
      <c r="C56" s="38"/>
      <c r="D56" s="38"/>
    </row>
    <row r="57" spans="1:6" x14ac:dyDescent="0.2">
      <c r="A57" s="263" t="s">
        <v>150</v>
      </c>
      <c r="B57" s="36">
        <v>111</v>
      </c>
      <c r="C57" s="38">
        <v>103770</v>
      </c>
      <c r="D57" s="38">
        <v>103770</v>
      </c>
    </row>
    <row r="58" spans="1:6" x14ac:dyDescent="0.2">
      <c r="A58" s="263" t="s">
        <v>151</v>
      </c>
      <c r="B58" s="36">
        <v>112</v>
      </c>
      <c r="C58" s="38"/>
      <c r="D58" s="38"/>
    </row>
    <row r="59" spans="1:6" x14ac:dyDescent="0.2">
      <c r="A59" s="35" t="s">
        <v>138</v>
      </c>
      <c r="B59" s="36">
        <v>113</v>
      </c>
      <c r="C59" s="38"/>
      <c r="D59" s="38"/>
    </row>
    <row r="60" spans="1:6" x14ac:dyDescent="0.2">
      <c r="A60" s="67" t="s">
        <v>152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0</v>
      </c>
      <c r="D61" s="71">
        <f>SUM(D62:D63)</f>
        <v>0</v>
      </c>
      <c r="E61" s="43"/>
      <c r="F61" s="43"/>
    </row>
    <row r="62" spans="1:6" s="44" customFormat="1" outlineLevel="1" x14ac:dyDescent="0.2">
      <c r="A62" s="72" t="s">
        <v>153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154</v>
      </c>
      <c r="B63" s="68"/>
      <c r="C63" s="71"/>
      <c r="D63" s="71"/>
      <c r="E63" s="43"/>
      <c r="F63" s="43"/>
    </row>
    <row r="64" spans="1:6" s="44" customFormat="1" x14ac:dyDescent="0.2">
      <c r="A64" s="70" t="s">
        <v>155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156</v>
      </c>
      <c r="B65" s="36">
        <v>117</v>
      </c>
      <c r="C65" s="39">
        <v>0</v>
      </c>
      <c r="D65" s="39">
        <v>0</v>
      </c>
    </row>
    <row r="66" spans="1:7" s="44" customFormat="1" outlineLevel="1" x14ac:dyDescent="0.2">
      <c r="A66" s="262" t="s">
        <v>126</v>
      </c>
      <c r="B66" s="41"/>
      <c r="C66" s="42"/>
      <c r="D66" s="42"/>
      <c r="E66" s="43"/>
      <c r="F66" s="43"/>
    </row>
    <row r="67" spans="1:7" s="44" customFormat="1" outlineLevel="1" x14ac:dyDescent="0.2">
      <c r="A67" s="262" t="s">
        <v>127</v>
      </c>
      <c r="B67" s="41"/>
      <c r="C67" s="42"/>
      <c r="D67" s="42"/>
      <c r="E67" s="43"/>
      <c r="F67" s="43"/>
    </row>
    <row r="68" spans="1:7" s="44" customFormat="1" x14ac:dyDescent="0.2">
      <c r="A68" s="268" t="s">
        <v>157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68" t="s">
        <v>158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159</v>
      </c>
      <c r="B70" s="36">
        <v>120</v>
      </c>
      <c r="C70" s="38"/>
      <c r="D70" s="38"/>
    </row>
    <row r="71" spans="1:7" x14ac:dyDescent="0.2">
      <c r="A71" s="35" t="s">
        <v>160</v>
      </c>
      <c r="B71" s="36">
        <v>121</v>
      </c>
      <c r="C71" s="38">
        <v>29498616</v>
      </c>
      <c r="D71" s="38">
        <v>29859897</v>
      </c>
    </row>
    <row r="72" spans="1:7" x14ac:dyDescent="0.2">
      <c r="A72" s="35" t="s">
        <v>161</v>
      </c>
      <c r="B72" s="36">
        <v>122</v>
      </c>
      <c r="C72" s="38">
        <v>139374</v>
      </c>
      <c r="D72" s="38">
        <v>101541</v>
      </c>
    </row>
    <row r="73" spans="1:7" x14ac:dyDescent="0.2">
      <c r="A73" s="35" t="s">
        <v>131</v>
      </c>
      <c r="B73" s="36">
        <v>123</v>
      </c>
      <c r="C73" s="38"/>
      <c r="D73" s="38"/>
    </row>
    <row r="74" spans="1:7" x14ac:dyDescent="0.2">
      <c r="A74" s="35" t="s">
        <v>162</v>
      </c>
      <c r="B74" s="36">
        <v>124</v>
      </c>
      <c r="C74" s="38">
        <v>348201</v>
      </c>
      <c r="D74" s="38">
        <v>346949</v>
      </c>
    </row>
    <row r="75" spans="1:7" x14ac:dyDescent="0.2">
      <c r="A75" s="35" t="s">
        <v>163</v>
      </c>
      <c r="B75" s="36">
        <v>125</v>
      </c>
      <c r="C75" s="38">
        <v>469614</v>
      </c>
      <c r="D75" s="38">
        <v>495107</v>
      </c>
    </row>
    <row r="76" spans="1:7" x14ac:dyDescent="0.2">
      <c r="A76" s="35" t="s">
        <v>164</v>
      </c>
      <c r="B76" s="36">
        <v>126</v>
      </c>
      <c r="C76" s="38">
        <v>32711</v>
      </c>
      <c r="D76" s="38">
        <v>37863</v>
      </c>
    </row>
    <row r="77" spans="1:7" x14ac:dyDescent="0.2">
      <c r="A77" s="67" t="s">
        <v>165</v>
      </c>
      <c r="B77" s="68">
        <v>127</v>
      </c>
      <c r="C77" s="73">
        <v>6892399</v>
      </c>
      <c r="D77" s="73">
        <v>6975167</v>
      </c>
      <c r="G77" s="74"/>
    </row>
    <row r="78" spans="1:7" outlineLevel="1" x14ac:dyDescent="0.2">
      <c r="A78" s="262" t="s">
        <v>166</v>
      </c>
      <c r="B78" s="75"/>
      <c r="C78" s="71">
        <v>4521754</v>
      </c>
      <c r="D78" s="71">
        <v>4598160</v>
      </c>
    </row>
    <row r="79" spans="1:7" outlineLevel="1" x14ac:dyDescent="0.2">
      <c r="A79" s="269" t="s">
        <v>165</v>
      </c>
      <c r="B79" s="75"/>
      <c r="C79" s="71">
        <v>2370645</v>
      </c>
      <c r="D79" s="71">
        <v>2377007</v>
      </c>
    </row>
    <row r="80" spans="1:7" outlineLevel="1" x14ac:dyDescent="0.2">
      <c r="A80" s="76" t="s">
        <v>167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168</v>
      </c>
      <c r="B81" s="65">
        <v>200</v>
      </c>
      <c r="C81" s="79">
        <f>C50+C57+C58+C59+C60+C61+C64+C65+C68+C670+C70+C71+C72+C73+C74+C75+C76+C77+C69</f>
        <v>37916639</v>
      </c>
      <c r="D81" s="79">
        <f>D50+D57+D58+D59+D60+D61+D64+D65+D68+D670+D70+D71+D72+D73+D74+D75+D76+D77+D69</f>
        <v>38365488</v>
      </c>
      <c r="E81" s="33"/>
      <c r="F81" s="33"/>
    </row>
    <row r="82" spans="1:6" s="34" customFormat="1" x14ac:dyDescent="0.2">
      <c r="A82" s="30" t="s">
        <v>220</v>
      </c>
      <c r="B82" s="31"/>
      <c r="C82" s="79">
        <f>C81+C48+C47</f>
        <v>109375025</v>
      </c>
      <c r="D82" s="79">
        <f>D81+D48+D47</f>
        <v>108915896</v>
      </c>
      <c r="E82" s="33"/>
      <c r="F82" s="33"/>
    </row>
    <row r="83" spans="1:6" s="84" customFormat="1" ht="25.5" x14ac:dyDescent="0.2">
      <c r="A83" s="80" t="s">
        <v>169</v>
      </c>
      <c r="B83" s="81" t="s">
        <v>114</v>
      </c>
      <c r="C83" s="82"/>
      <c r="D83" s="82"/>
      <c r="E83" s="83"/>
      <c r="F83" s="83"/>
    </row>
    <row r="84" spans="1:6" s="34" customFormat="1" x14ac:dyDescent="0.2">
      <c r="A84" s="30" t="s">
        <v>170</v>
      </c>
      <c r="B84" s="31"/>
      <c r="C84" s="32"/>
      <c r="D84" s="32"/>
      <c r="E84" s="33"/>
      <c r="F84" s="33"/>
    </row>
    <row r="85" spans="1:6" x14ac:dyDescent="0.2">
      <c r="A85" s="35" t="s">
        <v>171</v>
      </c>
      <c r="B85" s="36">
        <v>210</v>
      </c>
      <c r="C85" s="39">
        <f>SUM(C86:C89)</f>
        <v>7058</v>
      </c>
      <c r="D85" s="39">
        <f>SUM(D86:D89)</f>
        <v>15507</v>
      </c>
    </row>
    <row r="86" spans="1:6" s="44" customFormat="1" outlineLevel="2" x14ac:dyDescent="0.2">
      <c r="A86" s="262" t="s">
        <v>172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0" t="s">
        <v>174</v>
      </c>
      <c r="B87" s="75"/>
      <c r="C87" s="71">
        <v>7058</v>
      </c>
      <c r="D87" s="71">
        <v>15507</v>
      </c>
      <c r="E87" s="43"/>
      <c r="F87" s="43"/>
    </row>
    <row r="88" spans="1:6" s="44" customFormat="1" outlineLevel="2" x14ac:dyDescent="0.2">
      <c r="A88" s="262" t="s">
        <v>175</v>
      </c>
      <c r="B88" s="75"/>
      <c r="C88" s="71"/>
      <c r="D88" s="71"/>
      <c r="E88" s="43"/>
      <c r="F88" s="43"/>
    </row>
    <row r="89" spans="1:6" s="44" customFormat="1" outlineLevel="2" x14ac:dyDescent="0.2">
      <c r="A89" s="262" t="s">
        <v>176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177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124</v>
      </c>
      <c r="B91" s="36">
        <v>212</v>
      </c>
      <c r="C91" s="38"/>
      <c r="D91" s="38"/>
    </row>
    <row r="92" spans="1:6" x14ac:dyDescent="0.2">
      <c r="A92" s="35" t="s">
        <v>178</v>
      </c>
      <c r="B92" s="36">
        <v>213</v>
      </c>
      <c r="C92" s="39">
        <f>SUM(C93:C94)</f>
        <v>446768</v>
      </c>
      <c r="D92" s="39">
        <f>SUM(D93:D94)</f>
        <v>677712</v>
      </c>
    </row>
    <row r="93" spans="1:6" s="44" customFormat="1" outlineLevel="1" x14ac:dyDescent="0.2">
      <c r="A93" s="262" t="s">
        <v>179</v>
      </c>
      <c r="B93" s="41"/>
      <c r="C93" s="42"/>
      <c r="D93" s="42"/>
      <c r="E93" s="13"/>
      <c r="F93" s="13"/>
    </row>
    <row r="94" spans="1:6" s="44" customFormat="1" outlineLevel="1" x14ac:dyDescent="0.2">
      <c r="A94" s="262" t="s">
        <v>180</v>
      </c>
      <c r="B94" s="41"/>
      <c r="C94" s="42">
        <v>446768</v>
      </c>
      <c r="D94" s="42">
        <v>677712</v>
      </c>
      <c r="E94" s="13"/>
      <c r="F94" s="43"/>
    </row>
    <row r="95" spans="1:6" x14ac:dyDescent="0.2">
      <c r="A95" s="35" t="s">
        <v>181</v>
      </c>
      <c r="B95" s="36">
        <v>214</v>
      </c>
      <c r="C95" s="39">
        <f>C96+C97</f>
        <v>3284983</v>
      </c>
      <c r="D95" s="39">
        <f>D96+D97</f>
        <v>3853010</v>
      </c>
    </row>
    <row r="96" spans="1:6" s="44" customFormat="1" outlineLevel="1" x14ac:dyDescent="0.2">
      <c r="A96" s="262" t="s">
        <v>182</v>
      </c>
      <c r="B96" s="41"/>
      <c r="C96" s="42">
        <v>3168562</v>
      </c>
      <c r="D96" s="42">
        <v>3769643</v>
      </c>
      <c r="E96" s="43"/>
      <c r="F96" s="43"/>
    </row>
    <row r="97" spans="1:7" s="44" customFormat="1" outlineLevel="1" x14ac:dyDescent="0.2">
      <c r="A97" s="262" t="s">
        <v>183</v>
      </c>
      <c r="B97" s="41"/>
      <c r="C97" s="42">
        <v>116421</v>
      </c>
      <c r="D97" s="42">
        <v>83367</v>
      </c>
      <c r="E97" s="43"/>
      <c r="F97" s="43"/>
    </row>
    <row r="98" spans="1:7" x14ac:dyDescent="0.2">
      <c r="A98" s="35" t="s">
        <v>184</v>
      </c>
      <c r="B98" s="36">
        <v>215</v>
      </c>
      <c r="C98" s="38">
        <v>1254242</v>
      </c>
      <c r="D98" s="38">
        <v>1960900</v>
      </c>
    </row>
    <row r="99" spans="1:7" x14ac:dyDescent="0.2">
      <c r="A99" s="35" t="s">
        <v>185</v>
      </c>
      <c r="B99" s="36">
        <v>216</v>
      </c>
      <c r="C99" s="38">
        <v>747443</v>
      </c>
      <c r="D99" s="38">
        <v>747443</v>
      </c>
    </row>
    <row r="100" spans="1:7" x14ac:dyDescent="0.2">
      <c r="A100" s="35" t="s">
        <v>186</v>
      </c>
      <c r="B100" s="36">
        <v>217</v>
      </c>
      <c r="C100" s="38">
        <v>1001351</v>
      </c>
      <c r="D100" s="38">
        <v>1048833</v>
      </c>
    </row>
    <row r="101" spans="1:7" x14ac:dyDescent="0.2">
      <c r="A101" s="35" t="s">
        <v>187</v>
      </c>
      <c r="B101" s="36">
        <v>218</v>
      </c>
      <c r="C101" s="38">
        <v>1800</v>
      </c>
      <c r="D101" s="38">
        <v>1607</v>
      </c>
    </row>
    <row r="102" spans="1:7" x14ac:dyDescent="0.2">
      <c r="A102" s="35" t="s">
        <v>188</v>
      </c>
      <c r="B102" s="36">
        <v>219</v>
      </c>
      <c r="C102" s="38">
        <v>2030258</v>
      </c>
      <c r="D102" s="38">
        <v>2099199</v>
      </c>
    </row>
    <row r="103" spans="1:7" x14ac:dyDescent="0.2">
      <c r="A103" s="35" t="s">
        <v>189</v>
      </c>
      <c r="B103" s="36">
        <v>220</v>
      </c>
      <c r="C103" s="38">
        <v>0</v>
      </c>
      <c r="D103" s="38"/>
    </row>
    <row r="104" spans="1:7" x14ac:dyDescent="0.2">
      <c r="A104" s="35" t="s">
        <v>190</v>
      </c>
      <c r="B104" s="36">
        <v>221</v>
      </c>
      <c r="C104" s="38">
        <v>52525</v>
      </c>
      <c r="D104" s="38">
        <v>52525</v>
      </c>
    </row>
    <row r="105" spans="1:7" x14ac:dyDescent="0.2">
      <c r="A105" s="67" t="s">
        <v>191</v>
      </c>
      <c r="B105" s="36">
        <v>222</v>
      </c>
      <c r="C105" s="38">
        <f>C106+C107</f>
        <v>2145159</v>
      </c>
      <c r="D105" s="38">
        <f>D106+D107</f>
        <v>1636612</v>
      </c>
      <c r="G105" s="74"/>
    </row>
    <row r="106" spans="1:7" x14ac:dyDescent="0.2">
      <c r="A106" s="67" t="s">
        <v>192</v>
      </c>
      <c r="B106" s="36"/>
      <c r="C106" s="38">
        <v>1163263</v>
      </c>
      <c r="D106" s="38">
        <v>944432</v>
      </c>
      <c r="G106" s="74"/>
    </row>
    <row r="107" spans="1:7" x14ac:dyDescent="0.2">
      <c r="A107" s="54" t="s">
        <v>193</v>
      </c>
      <c r="B107" s="85"/>
      <c r="C107" s="56">
        <v>981896</v>
      </c>
      <c r="D107" s="56">
        <v>692180</v>
      </c>
      <c r="E107" s="47"/>
      <c r="F107" s="53"/>
      <c r="G107" s="49"/>
    </row>
    <row r="108" spans="1:7" s="34" customFormat="1" ht="25.5" x14ac:dyDescent="0.2">
      <c r="A108" s="30" t="s">
        <v>194</v>
      </c>
      <c r="B108" s="65">
        <v>300</v>
      </c>
      <c r="C108" s="79">
        <f>SUM(C85,C90:C92,C95,C98:C105)</f>
        <v>10971587</v>
      </c>
      <c r="D108" s="79">
        <f>SUM(D84:D105)-SUM(D86:D88)-SUM(D93:D94)-SUM(D96:D97)</f>
        <v>12093348</v>
      </c>
      <c r="E108" s="33"/>
      <c r="F108" s="33"/>
    </row>
    <row r="109" spans="1:7" s="34" customFormat="1" x14ac:dyDescent="0.2">
      <c r="A109" s="30" t="s">
        <v>195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196</v>
      </c>
      <c r="B110" s="31"/>
      <c r="C110" s="32"/>
      <c r="D110" s="32"/>
      <c r="E110" s="33"/>
      <c r="F110" s="33"/>
    </row>
    <row r="111" spans="1:7" x14ac:dyDescent="0.2">
      <c r="A111" s="35" t="s">
        <v>197</v>
      </c>
      <c r="B111" s="36">
        <v>310</v>
      </c>
      <c r="C111" s="86">
        <f>SUM(C112:C115)</f>
        <v>412221</v>
      </c>
      <c r="D111" s="86">
        <f>SUM(D112:D115)</f>
        <v>364845</v>
      </c>
    </row>
    <row r="112" spans="1:7" s="44" customFormat="1" outlineLevel="2" x14ac:dyDescent="0.2">
      <c r="A112" s="262" t="s">
        <v>172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0" t="s">
        <v>173</v>
      </c>
      <c r="B113" s="75"/>
      <c r="C113" s="71">
        <v>147394</v>
      </c>
      <c r="D113" s="71">
        <v>100018</v>
      </c>
      <c r="E113" s="43"/>
      <c r="F113" s="43"/>
    </row>
    <row r="114" spans="1:6" s="44" customFormat="1" outlineLevel="2" x14ac:dyDescent="0.2">
      <c r="A114" s="262" t="s">
        <v>175</v>
      </c>
      <c r="B114" s="75"/>
      <c r="C114" s="71"/>
      <c r="D114" s="71"/>
      <c r="E114" s="43"/>
      <c r="F114" s="43"/>
    </row>
    <row r="115" spans="1:6" s="44" customFormat="1" outlineLevel="2" x14ac:dyDescent="0.2">
      <c r="A115" s="262" t="s">
        <v>199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198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138</v>
      </c>
      <c r="B117" s="36">
        <v>312</v>
      </c>
      <c r="C117" s="38"/>
      <c r="D117" s="38"/>
    </row>
    <row r="118" spans="1:6" x14ac:dyDescent="0.2">
      <c r="A118" s="35" t="s">
        <v>200</v>
      </c>
      <c r="B118" s="36">
        <v>313</v>
      </c>
      <c r="C118" s="86">
        <f>SUM(C119:C120)</f>
        <v>291995</v>
      </c>
      <c r="D118" s="86">
        <f>SUM(D119:D120)</f>
        <v>354874</v>
      </c>
    </row>
    <row r="119" spans="1:6" s="44" customFormat="1" outlineLevel="1" x14ac:dyDescent="0.2">
      <c r="A119" s="262" t="s">
        <v>179</v>
      </c>
      <c r="B119" s="41"/>
      <c r="C119" s="42"/>
      <c r="D119" s="42"/>
      <c r="E119" s="43"/>
      <c r="F119" s="43"/>
    </row>
    <row r="120" spans="1:6" s="44" customFormat="1" outlineLevel="1" x14ac:dyDescent="0.2">
      <c r="A120" s="262" t="s">
        <v>180</v>
      </c>
      <c r="B120" s="41"/>
      <c r="C120" s="42">
        <v>291995</v>
      </c>
      <c r="D120" s="42">
        <v>354874</v>
      </c>
      <c r="E120" s="43"/>
      <c r="F120" s="43"/>
    </row>
    <row r="121" spans="1:6" x14ac:dyDescent="0.2">
      <c r="A121" s="35" t="s">
        <v>201</v>
      </c>
      <c r="B121" s="36">
        <v>314</v>
      </c>
      <c r="C121" s="86">
        <f>SUM(C122:C123)</f>
        <v>45678</v>
      </c>
      <c r="D121" s="86">
        <f>SUM(D122:D123)</f>
        <v>48533</v>
      </c>
    </row>
    <row r="122" spans="1:6" s="44" customFormat="1" outlineLevel="1" x14ac:dyDescent="0.2">
      <c r="A122" s="262" t="s">
        <v>202</v>
      </c>
      <c r="B122" s="41"/>
      <c r="C122" s="42"/>
      <c r="D122" s="42"/>
      <c r="E122" s="43"/>
      <c r="F122" s="43"/>
    </row>
    <row r="123" spans="1:6" s="44" customFormat="1" outlineLevel="1" x14ac:dyDescent="0.2">
      <c r="A123" s="262" t="s">
        <v>183</v>
      </c>
      <c r="B123" s="41"/>
      <c r="C123" s="42">
        <v>45678</v>
      </c>
      <c r="D123" s="42">
        <v>48533</v>
      </c>
      <c r="E123" s="43"/>
      <c r="F123" s="43"/>
    </row>
    <row r="124" spans="1:6" x14ac:dyDescent="0.2">
      <c r="A124" s="35" t="s">
        <v>203</v>
      </c>
      <c r="B124" s="36">
        <v>315</v>
      </c>
      <c r="C124" s="38">
        <v>4175043</v>
      </c>
      <c r="D124" s="38">
        <v>4052754</v>
      </c>
    </row>
    <row r="125" spans="1:6" x14ac:dyDescent="0.2">
      <c r="A125" s="35" t="s">
        <v>204</v>
      </c>
      <c r="B125" s="36">
        <v>316</v>
      </c>
      <c r="C125" s="38">
        <v>2246687</v>
      </c>
      <c r="D125" s="38">
        <v>2196782</v>
      </c>
    </row>
    <row r="126" spans="1:6" x14ac:dyDescent="0.2">
      <c r="A126" s="35" t="s">
        <v>205</v>
      </c>
      <c r="B126" s="36">
        <v>317</v>
      </c>
      <c r="C126" s="38">
        <v>235143</v>
      </c>
      <c r="D126" s="38">
        <v>235143</v>
      </c>
    </row>
    <row r="127" spans="1:6" ht="15" customHeight="1" x14ac:dyDescent="0.2">
      <c r="A127" s="35" t="s">
        <v>206</v>
      </c>
      <c r="B127" s="36">
        <v>318</v>
      </c>
      <c r="C127" s="38"/>
      <c r="D127" s="38"/>
    </row>
    <row r="128" spans="1:6" x14ac:dyDescent="0.2">
      <c r="A128" s="35" t="s">
        <v>207</v>
      </c>
      <c r="B128" s="36">
        <v>319</v>
      </c>
      <c r="C128" s="38"/>
      <c r="D128" s="38"/>
    </row>
    <row r="129" spans="1:7" x14ac:dyDescent="0.2">
      <c r="A129" s="35" t="s">
        <v>189</v>
      </c>
      <c r="B129" s="36">
        <v>320</v>
      </c>
      <c r="C129" s="38"/>
      <c r="D129" s="38"/>
    </row>
    <row r="130" spans="1:7" x14ac:dyDescent="0.2">
      <c r="A130" s="67" t="s">
        <v>208</v>
      </c>
      <c r="B130" s="36">
        <v>321</v>
      </c>
      <c r="C130" s="38">
        <f>SUM(C131:C132)</f>
        <v>1605421</v>
      </c>
      <c r="D130" s="38">
        <f>SUM(D131:D132)</f>
        <v>1658808</v>
      </c>
      <c r="G130" s="74"/>
    </row>
    <row r="131" spans="1:7" x14ac:dyDescent="0.2">
      <c r="A131" s="67" t="s">
        <v>209</v>
      </c>
      <c r="B131" s="36"/>
      <c r="C131" s="38">
        <v>1605421</v>
      </c>
      <c r="D131" s="38">
        <v>1658808</v>
      </c>
      <c r="G131" s="74"/>
    </row>
    <row r="132" spans="1:7" x14ac:dyDescent="0.2">
      <c r="A132" s="54" t="s">
        <v>193</v>
      </c>
      <c r="B132" s="85"/>
      <c r="C132" s="56"/>
      <c r="D132" s="56"/>
      <c r="E132" s="53"/>
      <c r="F132" s="53"/>
      <c r="G132" s="49"/>
    </row>
    <row r="133" spans="1:7" s="34" customFormat="1" x14ac:dyDescent="0.2">
      <c r="A133" s="30" t="s">
        <v>210</v>
      </c>
      <c r="B133" s="65">
        <v>400</v>
      </c>
      <c r="C133" s="79">
        <f>C111+C117+C118+C121+C124+C125+C130+C126+C127+C128+C129</f>
        <v>9012188</v>
      </c>
      <c r="D133" s="79">
        <f>D111+D117+D118+D121+D124+D125+D130+D126+D127+D128+D129</f>
        <v>8911739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211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212</v>
      </c>
      <c r="B136" s="36">
        <v>411</v>
      </c>
      <c r="C136" s="38"/>
      <c r="D136" s="38"/>
    </row>
    <row r="137" spans="1:7" x14ac:dyDescent="0.2">
      <c r="A137" s="35" t="s">
        <v>213</v>
      </c>
      <c r="B137" s="36">
        <v>412</v>
      </c>
      <c r="C137" s="38"/>
      <c r="D137" s="38"/>
    </row>
    <row r="138" spans="1:7" x14ac:dyDescent="0.2">
      <c r="A138" s="35" t="s">
        <v>214</v>
      </c>
      <c r="B138" s="36">
        <v>413</v>
      </c>
      <c r="C138" s="38">
        <v>-438408</v>
      </c>
      <c r="D138" s="38">
        <v>-439760</v>
      </c>
    </row>
    <row r="139" spans="1:7" x14ac:dyDescent="0.2">
      <c r="A139" s="35" t="s">
        <v>215</v>
      </c>
      <c r="B139" s="36">
        <v>414</v>
      </c>
      <c r="C139" s="38">
        <f>SUM(C140:C145)</f>
        <v>85424489</v>
      </c>
      <c r="D139" s="38">
        <f>SUM(D140:D145)</f>
        <v>83945400</v>
      </c>
    </row>
    <row r="140" spans="1:7" x14ac:dyDescent="0.2">
      <c r="A140" s="35" t="s">
        <v>415</v>
      </c>
      <c r="B140" s="36" t="s">
        <v>409</v>
      </c>
      <c r="C140" s="38">
        <v>1479089</v>
      </c>
      <c r="D140" s="38">
        <v>2939845</v>
      </c>
    </row>
    <row r="141" spans="1:7" x14ac:dyDescent="0.2">
      <c r="A141" s="35" t="s">
        <v>416</v>
      </c>
      <c r="B141" s="36" t="s">
        <v>410</v>
      </c>
      <c r="C141" s="38"/>
      <c r="D141" s="38">
        <v>-38585</v>
      </c>
    </row>
    <row r="142" spans="1:7" x14ac:dyDescent="0.2">
      <c r="A142" s="35" t="s">
        <v>417</v>
      </c>
      <c r="B142" s="36" t="s">
        <v>411</v>
      </c>
      <c r="C142" s="38"/>
      <c r="D142" s="38"/>
    </row>
    <row r="143" spans="1:7" x14ac:dyDescent="0.2">
      <c r="A143" s="35" t="s">
        <v>418</v>
      </c>
      <c r="B143" s="36" t="s">
        <v>412</v>
      </c>
      <c r="C143" s="38"/>
      <c r="D143" s="38"/>
    </row>
    <row r="144" spans="1:7" x14ac:dyDescent="0.2">
      <c r="A144" s="35" t="s">
        <v>419</v>
      </c>
      <c r="B144" s="36" t="s">
        <v>413</v>
      </c>
      <c r="C144" s="38"/>
      <c r="D144" s="38">
        <v>-8766348</v>
      </c>
    </row>
    <row r="145" spans="1:6" x14ac:dyDescent="0.2">
      <c r="A145" s="35" t="s">
        <v>420</v>
      </c>
      <c r="B145" s="36" t="s">
        <v>414</v>
      </c>
      <c r="C145" s="38">
        <v>83945400</v>
      </c>
      <c r="D145" s="38">
        <v>89810488</v>
      </c>
    </row>
    <row r="146" spans="1:6" x14ac:dyDescent="0.2">
      <c r="A146" s="35" t="s">
        <v>216</v>
      </c>
      <c r="B146" s="36">
        <v>415</v>
      </c>
      <c r="C146" s="38"/>
      <c r="D146" s="38"/>
    </row>
    <row r="147" spans="1:6" s="34" customFormat="1" ht="25.5" x14ac:dyDescent="0.2">
      <c r="A147" s="30" t="s">
        <v>255</v>
      </c>
      <c r="B147" s="65">
        <v>420</v>
      </c>
      <c r="C147" s="79">
        <f>SUM(C134:C139)</f>
        <v>89391250</v>
      </c>
      <c r="D147" s="79">
        <f>SUM(D134:D139)</f>
        <v>87910809</v>
      </c>
      <c r="E147" s="33"/>
      <c r="F147" s="33"/>
    </row>
    <row r="148" spans="1:6" s="34" customFormat="1" x14ac:dyDescent="0.2">
      <c r="A148" s="30" t="s">
        <v>217</v>
      </c>
      <c r="B148" s="65">
        <v>421</v>
      </c>
      <c r="C148" s="32"/>
      <c r="D148" s="32"/>
      <c r="E148" s="33"/>
      <c r="F148" s="33"/>
    </row>
    <row r="149" spans="1:6" s="34" customFormat="1" x14ac:dyDescent="0.2">
      <c r="A149" s="30" t="s">
        <v>219</v>
      </c>
      <c r="B149" s="65">
        <v>500</v>
      </c>
      <c r="C149" s="79">
        <f>C147+C148</f>
        <v>89391250</v>
      </c>
      <c r="D149" s="79">
        <f>D147+D148</f>
        <v>87910809</v>
      </c>
      <c r="E149" s="33"/>
      <c r="F149" s="33"/>
    </row>
    <row r="150" spans="1:6" s="34" customFormat="1" x14ac:dyDescent="0.2">
      <c r="A150" s="30" t="s">
        <v>218</v>
      </c>
      <c r="B150" s="65"/>
      <c r="C150" s="79">
        <f>C108+C133+C149</f>
        <v>109375025</v>
      </c>
      <c r="D150" s="79">
        <f>D108+D133+D149</f>
        <v>108915896</v>
      </c>
      <c r="E150" s="33"/>
      <c r="F150" s="33"/>
    </row>
    <row r="151" spans="1:6" x14ac:dyDescent="0.2">
      <c r="A151" s="87"/>
      <c r="B151" s="88"/>
      <c r="C151" s="89"/>
      <c r="D151" s="90"/>
    </row>
    <row r="152" spans="1:6" s="276" customFormat="1" x14ac:dyDescent="0.2">
      <c r="B152" s="275"/>
      <c r="C152" s="275"/>
      <c r="D152" s="275"/>
    </row>
    <row r="153" spans="1:6" s="276" customFormat="1" ht="15.75" x14ac:dyDescent="0.2">
      <c r="A153" s="274" t="s">
        <v>423</v>
      </c>
      <c r="B153" s="275"/>
      <c r="C153" s="275"/>
      <c r="D153" s="275"/>
    </row>
    <row r="154" spans="1:6" s="276" customFormat="1" ht="18" customHeight="1" x14ac:dyDescent="0.25">
      <c r="A154" s="274" t="s">
        <v>424</v>
      </c>
      <c r="B154" s="275"/>
      <c r="C154" s="278" t="s">
        <v>407</v>
      </c>
      <c r="D154" s="277"/>
    </row>
    <row r="155" spans="1:6" s="91" customFormat="1" x14ac:dyDescent="0.2">
      <c r="A155" s="87"/>
      <c r="B155" s="88"/>
      <c r="C155" s="307" t="s">
        <v>221</v>
      </c>
      <c r="D155" s="308"/>
      <c r="E155" s="13"/>
      <c r="F155" s="13"/>
    </row>
    <row r="156" spans="1:6" s="91" customFormat="1" x14ac:dyDescent="0.2">
      <c r="A156" s="92"/>
      <c r="B156" s="88"/>
      <c r="E156" s="13"/>
      <c r="F156" s="13"/>
    </row>
    <row r="157" spans="1:6" s="91" customFormat="1" ht="15.75" customHeight="1" x14ac:dyDescent="0.2">
      <c r="A157" s="274" t="s">
        <v>408</v>
      </c>
      <c r="B157" s="88"/>
      <c r="E157" s="13"/>
      <c r="F157" s="13"/>
    </row>
    <row r="158" spans="1:6" s="91" customFormat="1" x14ac:dyDescent="0.2">
      <c r="A158" s="290"/>
      <c r="B158" s="88"/>
      <c r="C158" s="288" t="s">
        <v>221</v>
      </c>
      <c r="D158" s="289"/>
      <c r="E158" s="13"/>
      <c r="F158" s="13"/>
    </row>
    <row r="159" spans="1:6" s="91" customFormat="1" x14ac:dyDescent="0.2">
      <c r="A159" s="87" t="s">
        <v>222</v>
      </c>
      <c r="B159" s="88"/>
      <c r="C159" s="88"/>
      <c r="D159" s="88"/>
      <c r="E159" s="13"/>
      <c r="F159" s="13"/>
    </row>
    <row r="160" spans="1:6" s="276" customFormat="1" ht="18" customHeight="1" x14ac:dyDescent="0.25">
      <c r="A160" s="274"/>
      <c r="B160" s="275"/>
      <c r="C160" s="291"/>
      <c r="D160" s="292"/>
    </row>
    <row r="161" spans="1:6" s="91" customFormat="1" x14ac:dyDescent="0.2">
      <c r="A161" s="87"/>
      <c r="B161" s="88"/>
      <c r="C161" s="305"/>
      <c r="D161" s="306"/>
      <c r="E161" s="13"/>
      <c r="F161" s="13"/>
    </row>
    <row r="162" spans="1:6" s="91" customFormat="1" x14ac:dyDescent="0.2">
      <c r="A162" s="92"/>
      <c r="B162" s="88"/>
      <c r="C162" s="293"/>
      <c r="D162" s="293"/>
      <c r="E162" s="13"/>
      <c r="F162" s="13"/>
    </row>
    <row r="163" spans="1:6" s="91" customFormat="1" ht="15.75" customHeight="1" x14ac:dyDescent="0.2">
      <c r="A163" s="274"/>
      <c r="B163"/>
      <c r="C163" s="294"/>
      <c r="D163" s="294"/>
      <c r="E163"/>
      <c r="F163" s="287"/>
    </row>
    <row r="164" spans="1:6" s="91" customFormat="1" ht="15.75" x14ac:dyDescent="0.2">
      <c r="A164" s="274"/>
      <c r="B164"/>
      <c r="C164" s="294"/>
      <c r="D164" s="294"/>
      <c r="E164"/>
      <c r="F164"/>
    </row>
    <row r="165" spans="1:6" s="91" customFormat="1" x14ac:dyDescent="0.2">
      <c r="A165" s="87"/>
      <c r="B165" s="88"/>
      <c r="C165" s="88"/>
      <c r="D165" s="88"/>
      <c r="E165" s="13"/>
      <c r="F165" s="13"/>
    </row>
    <row r="166" spans="1:6" s="91" customFormat="1" x14ac:dyDescent="0.2">
      <c r="A166" s="93"/>
      <c r="C166" s="3"/>
      <c r="D166" s="16"/>
      <c r="E166" s="13"/>
      <c r="F166" s="13"/>
    </row>
    <row r="169" spans="1:6" x14ac:dyDescent="0.2">
      <c r="A169" s="94"/>
    </row>
    <row r="170" spans="1:6" x14ac:dyDescent="0.2">
      <c r="A170" s="94"/>
    </row>
  </sheetData>
  <mergeCells count="6">
    <mergeCell ref="A22:A23"/>
    <mergeCell ref="B22:B23"/>
    <mergeCell ref="C22:C23"/>
    <mergeCell ref="D22:D23"/>
    <mergeCell ref="C161:D161"/>
    <mergeCell ref="C155:D155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H87"/>
  <sheetViews>
    <sheetView topLeftCell="A49" zoomScale="90" zoomScaleNormal="90" workbookViewId="0">
      <selection activeCell="A73" sqref="A73"/>
    </sheetView>
  </sheetViews>
  <sheetFormatPr defaultColWidth="9.42578125" defaultRowHeight="12.75" x14ac:dyDescent="0.2"/>
  <cols>
    <col min="1" max="1" width="84.42578125" style="100" customWidth="1"/>
    <col min="2" max="2" width="7.5703125" style="100" customWidth="1"/>
    <col min="3" max="3" width="20.42578125" style="100" customWidth="1"/>
    <col min="4" max="4" width="17.85546875" style="100" customWidth="1"/>
    <col min="5" max="5" width="14.42578125" style="96" customWidth="1"/>
    <col min="6" max="6" width="11.42578125" style="97" bestFit="1" customWidth="1"/>
    <col min="7" max="7" width="10.5703125" style="98" bestFit="1" customWidth="1"/>
    <col min="8" max="8" width="9.42578125" style="99"/>
    <col min="9" max="10" width="9.42578125" style="100"/>
    <col min="11" max="11" width="9.42578125" style="100" customWidth="1"/>
    <col min="12" max="16" width="9.42578125" style="100"/>
    <col min="17" max="17" width="9.42578125" style="100" customWidth="1"/>
    <col min="18" max="20" width="9.42578125" style="100"/>
    <col min="21" max="21" width="9.42578125" style="100" customWidth="1"/>
    <col min="22" max="23" width="9.42578125" style="100"/>
    <col min="24" max="25" width="9.42578125" style="100" customWidth="1"/>
    <col min="26" max="46" width="9.42578125" style="100"/>
    <col min="47" max="47" width="9.42578125" style="100" customWidth="1"/>
    <col min="48" max="54" width="9.42578125" style="100"/>
    <col min="55" max="55" width="9.42578125" style="100" customWidth="1"/>
    <col min="56" max="88" width="9.42578125" style="100"/>
    <col min="89" max="89" width="9.42578125" style="100" customWidth="1"/>
    <col min="90" max="16384" width="9.42578125" style="100"/>
  </cols>
  <sheetData>
    <row r="1" spans="1:8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94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90</v>
      </c>
      <c r="E5" s="5"/>
      <c r="F5" s="6"/>
      <c r="G5" s="6"/>
      <c r="H5" s="6"/>
    </row>
    <row r="6" spans="1:8" s="7" customFormat="1" x14ac:dyDescent="0.2">
      <c r="A6" s="8"/>
      <c r="D6" s="10" t="s">
        <v>93</v>
      </c>
      <c r="E6" s="5"/>
      <c r="F6" s="6"/>
      <c r="G6" s="6"/>
      <c r="H6" s="6"/>
    </row>
    <row r="7" spans="1:8" s="7" customFormat="1" x14ac:dyDescent="0.2">
      <c r="A7" s="8"/>
      <c r="D7" s="10" t="s">
        <v>223</v>
      </c>
      <c r="E7" s="5"/>
      <c r="F7" s="6"/>
      <c r="G7" s="6"/>
      <c r="H7" s="6"/>
    </row>
    <row r="8" spans="1:8" x14ac:dyDescent="0.2">
      <c r="A8" s="95"/>
      <c r="B8" s="95"/>
      <c r="C8" s="95"/>
      <c r="D8" s="12"/>
    </row>
    <row r="9" spans="1:8" x14ac:dyDescent="0.2">
      <c r="A9" s="95"/>
      <c r="B9" s="95"/>
      <c r="C9" s="95"/>
      <c r="D9" s="101" t="s">
        <v>230</v>
      </c>
    </row>
    <row r="10" spans="1:8" x14ac:dyDescent="0.2">
      <c r="A10" s="95"/>
      <c r="B10" s="95"/>
      <c r="C10" s="95"/>
      <c r="D10" s="95"/>
    </row>
    <row r="11" spans="1:8" x14ac:dyDescent="0.2">
      <c r="A11" s="102" t="s">
        <v>231</v>
      </c>
      <c r="B11" s="88"/>
      <c r="C11" s="88"/>
      <c r="D11" s="88"/>
    </row>
    <row r="12" spans="1:8" x14ac:dyDescent="0.2">
      <c r="A12" s="102" t="s">
        <v>232</v>
      </c>
      <c r="B12" s="88"/>
      <c r="C12" s="103" t="str">
        <f>Ф1!C10</f>
        <v xml:space="preserve">"Үлбі металлургиялық зауыты" АҚ </v>
      </c>
    </row>
    <row r="13" spans="1:8" x14ac:dyDescent="0.2">
      <c r="A13" s="102" t="s">
        <v>233</v>
      </c>
      <c r="B13" s="88"/>
      <c r="C13" s="254">
        <f>Ф1!C20</f>
        <v>45747</v>
      </c>
      <c r="D13" s="88"/>
    </row>
    <row r="14" spans="1:8" x14ac:dyDescent="0.2">
      <c r="A14" s="104"/>
      <c r="B14" s="104"/>
      <c r="C14" s="104"/>
      <c r="D14" s="105" t="s">
        <v>234</v>
      </c>
    </row>
    <row r="15" spans="1:8" s="110" customFormat="1" ht="25.5" customHeight="1" x14ac:dyDescent="0.2">
      <c r="A15" s="303" t="s">
        <v>235</v>
      </c>
      <c r="B15" s="303" t="s">
        <v>114</v>
      </c>
      <c r="C15" s="303" t="s">
        <v>236</v>
      </c>
      <c r="D15" s="303" t="s">
        <v>237</v>
      </c>
      <c r="E15" s="106"/>
      <c r="F15" s="107"/>
      <c r="G15" s="108"/>
      <c r="H15" s="109"/>
    </row>
    <row r="16" spans="1:8" s="110" customFormat="1" x14ac:dyDescent="0.2">
      <c r="A16" s="304"/>
      <c r="B16" s="304"/>
      <c r="C16" s="304"/>
      <c r="D16" s="304"/>
      <c r="E16" s="111"/>
      <c r="F16" s="111"/>
      <c r="G16" s="112"/>
      <c r="H16" s="109"/>
    </row>
    <row r="17" spans="1:8" x14ac:dyDescent="0.2">
      <c r="A17" s="113" t="s">
        <v>238</v>
      </c>
      <c r="B17" s="114" t="s">
        <v>1</v>
      </c>
      <c r="C17" s="116">
        <v>15875050</v>
      </c>
      <c r="D17" s="116">
        <v>16720610</v>
      </c>
      <c r="E17" s="117"/>
    </row>
    <row r="18" spans="1:8" x14ac:dyDescent="0.2">
      <c r="A18" s="118" t="s">
        <v>239</v>
      </c>
      <c r="B18" s="114" t="s">
        <v>2</v>
      </c>
      <c r="C18" s="115">
        <v>11060330</v>
      </c>
      <c r="D18" s="115">
        <v>12856675</v>
      </c>
      <c r="E18" s="90"/>
    </row>
    <row r="19" spans="1:8" s="126" customFormat="1" x14ac:dyDescent="0.2">
      <c r="A19" s="119" t="s">
        <v>240</v>
      </c>
      <c r="B19" s="120" t="s">
        <v>3</v>
      </c>
      <c r="C19" s="121">
        <f>C17-C18</f>
        <v>4814720</v>
      </c>
      <c r="D19" s="121">
        <f>D17-D18</f>
        <v>3863935</v>
      </c>
      <c r="E19" s="122"/>
      <c r="F19" s="123"/>
      <c r="G19" s="124"/>
      <c r="H19" s="125"/>
    </row>
    <row r="20" spans="1:8" x14ac:dyDescent="0.2">
      <c r="A20" s="118" t="s">
        <v>241</v>
      </c>
      <c r="B20" s="114" t="s">
        <v>4</v>
      </c>
      <c r="C20" s="115">
        <v>412300</v>
      </c>
      <c r="D20" s="115">
        <v>354400</v>
      </c>
      <c r="E20" s="90"/>
    </row>
    <row r="21" spans="1:8" x14ac:dyDescent="0.2">
      <c r="A21" s="118" t="s">
        <v>242</v>
      </c>
      <c r="B21" s="114" t="s">
        <v>5</v>
      </c>
      <c r="C21" s="115">
        <v>1540312</v>
      </c>
      <c r="D21" s="115">
        <v>1307379</v>
      </c>
      <c r="E21" s="90"/>
    </row>
    <row r="22" spans="1:8" s="126" customFormat="1" x14ac:dyDescent="0.2">
      <c r="A22" s="119" t="s">
        <v>243</v>
      </c>
      <c r="B22" s="120" t="s">
        <v>11</v>
      </c>
      <c r="C22" s="121">
        <f>C19-C20-C21</f>
        <v>2862108</v>
      </c>
      <c r="D22" s="121">
        <f>D19-D20-D21</f>
        <v>2202156</v>
      </c>
      <c r="E22" s="122"/>
      <c r="F22" s="123"/>
      <c r="G22" s="124"/>
      <c r="H22" s="125"/>
    </row>
    <row r="23" spans="1:8" x14ac:dyDescent="0.2">
      <c r="A23" s="118" t="s">
        <v>244</v>
      </c>
      <c r="B23" s="114" t="s">
        <v>12</v>
      </c>
      <c r="C23" s="115">
        <v>457955</v>
      </c>
      <c r="D23" s="115">
        <v>509174</v>
      </c>
      <c r="E23" s="90"/>
    </row>
    <row r="24" spans="1:8" x14ac:dyDescent="0.2">
      <c r="A24" s="118" t="s">
        <v>245</v>
      </c>
      <c r="B24" s="114" t="s">
        <v>13</v>
      </c>
      <c r="C24" s="115">
        <v>129423</v>
      </c>
      <c r="D24" s="115">
        <v>273836</v>
      </c>
      <c r="E24" s="90"/>
    </row>
    <row r="25" spans="1:8" ht="25.5" x14ac:dyDescent="0.2">
      <c r="A25" s="118" t="s">
        <v>246</v>
      </c>
      <c r="B25" s="114" t="s">
        <v>16</v>
      </c>
      <c r="C25" s="115"/>
      <c r="D25" s="115">
        <v>-378021</v>
      </c>
      <c r="E25" s="90"/>
    </row>
    <row r="26" spans="1:8" x14ac:dyDescent="0.2">
      <c r="A26" s="118" t="s">
        <v>247</v>
      </c>
      <c r="B26" s="114" t="s">
        <v>17</v>
      </c>
      <c r="C26" s="115">
        <v>65917</v>
      </c>
      <c r="D26" s="115">
        <v>81060</v>
      </c>
      <c r="E26" s="90"/>
    </row>
    <row r="27" spans="1:8" x14ac:dyDescent="0.2">
      <c r="A27" s="118" t="s">
        <v>248</v>
      </c>
      <c r="B27" s="114" t="s">
        <v>18</v>
      </c>
      <c r="C27" s="115">
        <v>1278743</v>
      </c>
      <c r="D27" s="115">
        <v>894500</v>
      </c>
      <c r="E27" s="90"/>
    </row>
    <row r="28" spans="1:8" s="126" customFormat="1" x14ac:dyDescent="0.2">
      <c r="A28" s="119" t="s">
        <v>249</v>
      </c>
      <c r="B28" s="120">
        <v>100</v>
      </c>
      <c r="C28" s="121">
        <f>C22+C23-C24+C25+C26-C27</f>
        <v>1977814</v>
      </c>
      <c r="D28" s="121">
        <f>D22+D23-D24+D25+D26-D27</f>
        <v>1246033</v>
      </c>
      <c r="E28" s="122"/>
      <c r="F28" s="123"/>
      <c r="G28" s="124"/>
      <c r="H28" s="125"/>
    </row>
    <row r="29" spans="1:8" x14ac:dyDescent="0.2">
      <c r="A29" s="118" t="s">
        <v>250</v>
      </c>
      <c r="B29" s="114" t="s">
        <v>19</v>
      </c>
      <c r="C29" s="115">
        <v>498725</v>
      </c>
      <c r="D29" s="115">
        <v>449420</v>
      </c>
      <c r="E29" s="90"/>
      <c r="F29" s="127"/>
      <c r="G29" s="128"/>
      <c r="H29" s="129"/>
    </row>
    <row r="30" spans="1:8" s="126" customFormat="1" ht="25.5" x14ac:dyDescent="0.2">
      <c r="A30" s="119" t="s">
        <v>251</v>
      </c>
      <c r="B30" s="120" t="s">
        <v>20</v>
      </c>
      <c r="C30" s="121">
        <f>C28-C29</f>
        <v>1479089</v>
      </c>
      <c r="D30" s="121">
        <f>D28-D29</f>
        <v>796613</v>
      </c>
      <c r="E30" s="122"/>
      <c r="F30" s="123"/>
      <c r="G30" s="124"/>
      <c r="H30" s="125"/>
    </row>
    <row r="31" spans="1:8" x14ac:dyDescent="0.2">
      <c r="A31" s="118" t="s">
        <v>252</v>
      </c>
      <c r="B31" s="114" t="s">
        <v>21</v>
      </c>
      <c r="C31" s="115"/>
      <c r="D31" s="115"/>
      <c r="E31" s="90"/>
    </row>
    <row r="32" spans="1:8" s="126" customFormat="1" x14ac:dyDescent="0.2">
      <c r="A32" s="119" t="s">
        <v>253</v>
      </c>
      <c r="B32" s="120">
        <v>300</v>
      </c>
      <c r="C32" s="121">
        <f>C30+C31</f>
        <v>1479089</v>
      </c>
      <c r="D32" s="121">
        <f>D30+D31</f>
        <v>796613</v>
      </c>
      <c r="E32" s="122"/>
      <c r="F32" s="130"/>
      <c r="G32" s="128"/>
      <c r="H32" s="129"/>
    </row>
    <row r="33" spans="1:8" x14ac:dyDescent="0.2">
      <c r="A33" s="118" t="s">
        <v>254</v>
      </c>
      <c r="B33" s="114"/>
      <c r="C33" s="115">
        <f t="shared" ref="C33:D33" si="0">C32-C34</f>
        <v>1479089</v>
      </c>
      <c r="D33" s="115">
        <f t="shared" si="0"/>
        <v>796613</v>
      </c>
      <c r="E33" s="90"/>
    </row>
    <row r="34" spans="1:8" x14ac:dyDescent="0.2">
      <c r="A34" s="118" t="s">
        <v>256</v>
      </c>
      <c r="B34" s="114"/>
      <c r="C34" s="115"/>
      <c r="D34" s="115"/>
      <c r="E34" s="90"/>
    </row>
    <row r="35" spans="1:8" x14ac:dyDescent="0.2">
      <c r="A35" s="119" t="s">
        <v>257</v>
      </c>
      <c r="B35" s="120">
        <v>400</v>
      </c>
      <c r="C35" s="121">
        <f>C46+C52</f>
        <v>1352</v>
      </c>
      <c r="D35" s="121">
        <f>D46+D52</f>
        <v>-50610</v>
      </c>
      <c r="E35" s="90"/>
      <c r="F35" s="127"/>
      <c r="G35" s="128"/>
      <c r="H35" s="129"/>
    </row>
    <row r="36" spans="1:8" x14ac:dyDescent="0.2">
      <c r="A36" s="118" t="s">
        <v>258</v>
      </c>
      <c r="B36" s="114"/>
      <c r="C36" s="115"/>
      <c r="D36" s="115"/>
    </row>
    <row r="37" spans="1:8" ht="25.5" x14ac:dyDescent="0.2">
      <c r="A37" s="131" t="s">
        <v>259</v>
      </c>
      <c r="B37" s="52">
        <v>410</v>
      </c>
      <c r="C37" s="115"/>
      <c r="D37" s="115"/>
      <c r="E37" s="90"/>
    </row>
    <row r="38" spans="1:8" ht="25.5" x14ac:dyDescent="0.2">
      <c r="A38" s="131" t="s">
        <v>260</v>
      </c>
      <c r="B38" s="52" t="s">
        <v>22</v>
      </c>
      <c r="C38" s="115"/>
      <c r="D38" s="115"/>
      <c r="E38" s="90"/>
    </row>
    <row r="39" spans="1:8" x14ac:dyDescent="0.2">
      <c r="A39" s="131" t="s">
        <v>261</v>
      </c>
      <c r="B39" s="52" t="s">
        <v>23</v>
      </c>
      <c r="C39" s="115"/>
      <c r="D39" s="115"/>
      <c r="E39" s="90"/>
    </row>
    <row r="40" spans="1:8" x14ac:dyDescent="0.2">
      <c r="A40" s="131" t="s">
        <v>262</v>
      </c>
      <c r="B40" s="52" t="s">
        <v>24</v>
      </c>
      <c r="C40" s="115"/>
      <c r="D40" s="115"/>
      <c r="E40" s="90"/>
    </row>
    <row r="41" spans="1:8" x14ac:dyDescent="0.2">
      <c r="A41" s="131" t="s">
        <v>263</v>
      </c>
      <c r="B41" s="52" t="s">
        <v>25</v>
      </c>
      <c r="C41" s="115">
        <v>1352</v>
      </c>
      <c r="D41" s="115">
        <v>-50610</v>
      </c>
      <c r="E41" s="90"/>
    </row>
    <row r="42" spans="1:8" x14ac:dyDescent="0.2">
      <c r="A42" s="131" t="s">
        <v>264</v>
      </c>
      <c r="B42" s="52" t="s">
        <v>26</v>
      </c>
      <c r="C42" s="115"/>
      <c r="D42" s="115"/>
      <c r="E42" s="90"/>
    </row>
    <row r="43" spans="1:8" x14ac:dyDescent="0.2">
      <c r="A43" s="131" t="s">
        <v>265</v>
      </c>
      <c r="B43" s="52" t="s">
        <v>27</v>
      </c>
      <c r="C43" s="115"/>
      <c r="D43" s="115"/>
      <c r="E43" s="90"/>
    </row>
    <row r="44" spans="1:8" x14ac:dyDescent="0.2">
      <c r="A44" s="131" t="s">
        <v>266</v>
      </c>
      <c r="B44" s="52" t="s">
        <v>28</v>
      </c>
      <c r="C44" s="115"/>
      <c r="D44" s="115"/>
      <c r="E44" s="90"/>
    </row>
    <row r="45" spans="1:8" ht="12.75" customHeight="1" x14ac:dyDescent="0.2">
      <c r="A45" s="131" t="s">
        <v>267</v>
      </c>
      <c r="B45" s="52" t="s">
        <v>29</v>
      </c>
      <c r="C45" s="115"/>
      <c r="D45" s="115"/>
      <c r="E45" s="90"/>
    </row>
    <row r="46" spans="1:8" ht="38.25" customHeight="1" x14ac:dyDescent="0.2">
      <c r="A46" s="132" t="s">
        <v>268</v>
      </c>
      <c r="B46" s="133" t="s">
        <v>30</v>
      </c>
      <c r="C46" s="115">
        <f>SUM(C37:C45)</f>
        <v>1352</v>
      </c>
      <c r="D46" s="115">
        <f>SUM(D37:D45)</f>
        <v>-50610</v>
      </c>
      <c r="E46" s="90"/>
    </row>
    <row r="47" spans="1:8" ht="15.75" customHeight="1" x14ac:dyDescent="0.2">
      <c r="A47" s="131" t="s">
        <v>269</v>
      </c>
      <c r="B47" s="52" t="s">
        <v>31</v>
      </c>
      <c r="C47" s="115"/>
      <c r="D47" s="115"/>
      <c r="E47" s="90"/>
    </row>
    <row r="48" spans="1:8" ht="24" customHeight="1" x14ac:dyDescent="0.2">
      <c r="A48" s="131" t="s">
        <v>260</v>
      </c>
      <c r="B48" s="52" t="s">
        <v>32</v>
      </c>
      <c r="C48" s="115"/>
      <c r="D48" s="115"/>
      <c r="E48" s="90"/>
    </row>
    <row r="49" spans="1:8" ht="15" customHeight="1" x14ac:dyDescent="0.2">
      <c r="A49" s="131" t="s">
        <v>270</v>
      </c>
      <c r="B49" s="52" t="s">
        <v>33</v>
      </c>
      <c r="C49" s="115"/>
      <c r="D49" s="115"/>
      <c r="E49" s="90"/>
    </row>
    <row r="50" spans="1:8" ht="14.25" customHeight="1" x14ac:dyDescent="0.2">
      <c r="A50" s="131" t="s">
        <v>267</v>
      </c>
      <c r="B50" s="52" t="s">
        <v>34</v>
      </c>
      <c r="C50" s="115"/>
      <c r="D50" s="115"/>
      <c r="E50" s="90"/>
    </row>
    <row r="51" spans="1:8" ht="23.25" customHeight="1" x14ac:dyDescent="0.2">
      <c r="A51" s="131" t="s">
        <v>271</v>
      </c>
      <c r="B51" s="52" t="s">
        <v>35</v>
      </c>
      <c r="C51" s="286"/>
      <c r="D51" s="115"/>
      <c r="E51" s="90"/>
    </row>
    <row r="52" spans="1:8" ht="38.25" customHeight="1" x14ac:dyDescent="0.2">
      <c r="A52" s="132" t="s">
        <v>272</v>
      </c>
      <c r="B52" s="133" t="s">
        <v>36</v>
      </c>
      <c r="C52" s="115">
        <f>SUM(C47:C51)</f>
        <v>0</v>
      </c>
      <c r="D52" s="115">
        <f>SUM(D47:D51)</f>
        <v>0</v>
      </c>
      <c r="E52" s="90"/>
    </row>
    <row r="53" spans="1:8" s="126" customFormat="1" ht="25.5" x14ac:dyDescent="0.2">
      <c r="A53" s="119" t="s">
        <v>273</v>
      </c>
      <c r="B53" s="120">
        <v>500</v>
      </c>
      <c r="C53" s="121">
        <f>C32+C35</f>
        <v>1480441</v>
      </c>
      <c r="D53" s="121">
        <f>D32+D35</f>
        <v>746003</v>
      </c>
      <c r="E53" s="122"/>
      <c r="F53" s="123"/>
      <c r="G53" s="124"/>
      <c r="H53" s="125"/>
    </row>
    <row r="54" spans="1:8" x14ac:dyDescent="0.2">
      <c r="A54" s="118" t="s">
        <v>274</v>
      </c>
      <c r="B54" s="114"/>
      <c r="C54" s="115"/>
      <c r="D54" s="115"/>
    </row>
    <row r="55" spans="1:8" x14ac:dyDescent="0.2">
      <c r="A55" s="118" t="s">
        <v>254</v>
      </c>
      <c r="B55" s="114"/>
      <c r="C55" s="115">
        <f t="shared" ref="C55:D55" si="1">C53-C56</f>
        <v>1480441</v>
      </c>
      <c r="D55" s="115">
        <f t="shared" si="1"/>
        <v>746003</v>
      </c>
    </row>
    <row r="56" spans="1:8" x14ac:dyDescent="0.2">
      <c r="A56" s="118" t="s">
        <v>275</v>
      </c>
      <c r="B56" s="114"/>
      <c r="C56" s="115"/>
      <c r="D56" s="134"/>
    </row>
    <row r="57" spans="1:8" s="126" customFormat="1" x14ac:dyDescent="0.2">
      <c r="A57" s="119" t="s">
        <v>276</v>
      </c>
      <c r="B57" s="120" t="s">
        <v>37</v>
      </c>
      <c r="C57" s="135"/>
      <c r="D57" s="136"/>
      <c r="E57" s="137"/>
      <c r="F57" s="123"/>
      <c r="G57" s="124"/>
      <c r="H57" s="125"/>
    </row>
    <row r="58" spans="1:8" x14ac:dyDescent="0.2">
      <c r="A58" s="118" t="s">
        <v>258</v>
      </c>
      <c r="B58" s="114"/>
      <c r="C58" s="115"/>
      <c r="D58" s="134"/>
    </row>
    <row r="59" spans="1:8" x14ac:dyDescent="0.2">
      <c r="A59" s="118" t="s">
        <v>277</v>
      </c>
      <c r="B59" s="114"/>
      <c r="C59" s="115"/>
      <c r="D59" s="134"/>
    </row>
    <row r="60" spans="1:8" x14ac:dyDescent="0.2">
      <c r="A60" s="118" t="s">
        <v>278</v>
      </c>
      <c r="B60" s="138"/>
      <c r="C60" s="139">
        <f t="shared" ref="C60:D60" si="2">C33/4405169</f>
        <v>0.33576214669630156</v>
      </c>
      <c r="D60" s="139">
        <f t="shared" si="2"/>
        <v>0.1808359679276777</v>
      </c>
    </row>
    <row r="61" spans="1:8" x14ac:dyDescent="0.2">
      <c r="A61" s="118" t="s">
        <v>279</v>
      </c>
      <c r="B61" s="138"/>
      <c r="C61" s="115"/>
      <c r="D61" s="134"/>
    </row>
    <row r="62" spans="1:8" x14ac:dyDescent="0.2">
      <c r="A62" s="118" t="s">
        <v>280</v>
      </c>
      <c r="B62" s="138"/>
      <c r="C62" s="115"/>
      <c r="D62" s="115"/>
    </row>
    <row r="63" spans="1:8" x14ac:dyDescent="0.2">
      <c r="A63" s="118" t="s">
        <v>278</v>
      </c>
      <c r="B63" s="138"/>
      <c r="C63" s="115"/>
      <c r="D63" s="115"/>
    </row>
    <row r="64" spans="1:8" x14ac:dyDescent="0.2">
      <c r="A64" s="118" t="s">
        <v>279</v>
      </c>
      <c r="B64" s="138"/>
      <c r="C64" s="115"/>
      <c r="D64" s="134"/>
    </row>
    <row r="65" spans="1:8" x14ac:dyDescent="0.2">
      <c r="A65" s="95"/>
      <c r="B65" s="95"/>
      <c r="C65" s="95"/>
      <c r="D65" s="95"/>
    </row>
    <row r="66" spans="1:8" s="276" customFormat="1" ht="15.75" x14ac:dyDescent="0.2">
      <c r="A66" s="274"/>
      <c r="B66" s="275"/>
      <c r="C66" s="275"/>
      <c r="D66" s="275"/>
    </row>
    <row r="67" spans="1:8" s="276" customFormat="1" ht="15.75" x14ac:dyDescent="0.2">
      <c r="A67" s="274" t="s">
        <v>423</v>
      </c>
      <c r="B67" s="275"/>
      <c r="C67" s="275"/>
      <c r="D67" s="275"/>
    </row>
    <row r="68" spans="1:8" s="276" customFormat="1" ht="18" customHeight="1" x14ac:dyDescent="0.25">
      <c r="A68" s="274" t="s">
        <v>424</v>
      </c>
      <c r="B68" s="275"/>
      <c r="C68" s="278" t="s">
        <v>407</v>
      </c>
      <c r="D68" s="277"/>
    </row>
    <row r="69" spans="1:8" s="91" customFormat="1" x14ac:dyDescent="0.2">
      <c r="A69" s="87"/>
      <c r="B69" s="88"/>
      <c r="C69" s="307" t="s">
        <v>221</v>
      </c>
      <c r="D69" s="308"/>
      <c r="E69" s="13"/>
      <c r="F69" s="13"/>
    </row>
    <row r="70" spans="1:8" s="91" customFormat="1" x14ac:dyDescent="0.2">
      <c r="A70" s="92"/>
      <c r="B70" s="88"/>
      <c r="E70" s="13"/>
      <c r="F70" s="13"/>
    </row>
    <row r="71" spans="1:8" s="91" customFormat="1" ht="15.75" customHeight="1" x14ac:dyDescent="0.2">
      <c r="A71" s="274" t="s">
        <v>408</v>
      </c>
      <c r="B71" s="88"/>
      <c r="E71" s="13"/>
      <c r="F71" s="13"/>
    </row>
    <row r="72" spans="1:8" s="91" customFormat="1" x14ac:dyDescent="0.2">
      <c r="A72" s="290"/>
      <c r="B72" s="88"/>
      <c r="C72" s="288" t="s">
        <v>221</v>
      </c>
      <c r="D72" s="289"/>
      <c r="E72" s="13"/>
      <c r="F72" s="13"/>
    </row>
    <row r="73" spans="1:8" s="91" customFormat="1" x14ac:dyDescent="0.2">
      <c r="A73" s="87" t="s">
        <v>222</v>
      </c>
      <c r="B73" s="88"/>
      <c r="C73" s="88"/>
      <c r="D73" s="88"/>
      <c r="E73" s="13"/>
      <c r="F73" s="13"/>
    </row>
    <row r="74" spans="1:8" s="141" customFormat="1" ht="17.25" customHeight="1" x14ac:dyDescent="0.2">
      <c r="A74" s="274"/>
      <c r="B74" s="88"/>
      <c r="E74" s="142"/>
      <c r="F74" s="143"/>
      <c r="G74" s="144"/>
      <c r="H74" s="145"/>
    </row>
    <row r="75" spans="1:8" s="141" customFormat="1" ht="13.5" customHeight="1" x14ac:dyDescent="0.2">
      <c r="A75" s="274"/>
      <c r="B75" s="88"/>
      <c r="C75" s="88"/>
      <c r="D75" s="88"/>
      <c r="E75" s="142"/>
      <c r="F75" s="143"/>
      <c r="G75" s="144"/>
      <c r="H75" s="145"/>
    </row>
    <row r="76" spans="1:8" s="141" customFormat="1" x14ac:dyDescent="0.2">
      <c r="A76" s="146"/>
      <c r="B76" s="88"/>
      <c r="C76" s="150"/>
      <c r="D76" s="147"/>
      <c r="E76" s="142"/>
      <c r="F76" s="143"/>
      <c r="G76" s="144"/>
      <c r="H76" s="145"/>
    </row>
    <row r="77" spans="1:8" s="141" customFormat="1" x14ac:dyDescent="0.2">
      <c r="A77" s="146"/>
      <c r="B77" s="88"/>
      <c r="E77" s="142"/>
      <c r="F77" s="143"/>
      <c r="G77" s="144"/>
      <c r="H77" s="145"/>
    </row>
    <row r="78" spans="1:8" s="91" customFormat="1" ht="15.75" customHeight="1" x14ac:dyDescent="0.2">
      <c r="A78" s="274"/>
      <c r="B78"/>
      <c r="C78"/>
      <c r="D78"/>
      <c r="E78"/>
      <c r="F78" s="287"/>
    </row>
    <row r="79" spans="1:8" s="91" customFormat="1" ht="15.75" x14ac:dyDescent="0.2">
      <c r="A79" s="274"/>
      <c r="B79"/>
      <c r="C79" s="88"/>
      <c r="D79" s="88"/>
      <c r="E79"/>
      <c r="F79"/>
    </row>
    <row r="80" spans="1:8" x14ac:dyDescent="0.2">
      <c r="A80" s="140"/>
      <c r="C80" s="309"/>
      <c r="D80" s="310"/>
    </row>
    <row r="81" spans="1:1" x14ac:dyDescent="0.2">
      <c r="A81" s="146"/>
    </row>
    <row r="82" spans="1:1" x14ac:dyDescent="0.2">
      <c r="A82" s="146"/>
    </row>
    <row r="83" spans="1:1" x14ac:dyDescent="0.2">
      <c r="A83" s="146"/>
    </row>
    <row r="84" spans="1:1" x14ac:dyDescent="0.2">
      <c r="A84" s="146"/>
    </row>
    <row r="85" spans="1:1" x14ac:dyDescent="0.2">
      <c r="A85" s="146"/>
    </row>
    <row r="86" spans="1:1" x14ac:dyDescent="0.2">
      <c r="A86" s="146"/>
    </row>
    <row r="87" spans="1:1" x14ac:dyDescent="0.2">
      <c r="A87" s="146"/>
    </row>
  </sheetData>
  <mergeCells count="6">
    <mergeCell ref="A15:A16"/>
    <mergeCell ref="B15:B16"/>
    <mergeCell ref="C15:C16"/>
    <mergeCell ref="D15:D16"/>
    <mergeCell ref="C80:D80"/>
    <mergeCell ref="C69:D69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K110"/>
  <sheetViews>
    <sheetView topLeftCell="A70" zoomScale="90" zoomScaleNormal="90" workbookViewId="0">
      <selection activeCell="A98" sqref="A98"/>
    </sheetView>
  </sheetViews>
  <sheetFormatPr defaultColWidth="67.42578125" defaultRowHeight="12.75" x14ac:dyDescent="0.2"/>
  <cols>
    <col min="1" max="1" width="85.42578125" style="147" customWidth="1"/>
    <col min="2" max="2" width="10.42578125" style="147" bestFit="1" customWidth="1"/>
    <col min="3" max="3" width="15.42578125" style="147" customWidth="1"/>
    <col min="4" max="4" width="15.5703125" style="147" customWidth="1"/>
    <col min="5" max="5" width="13.42578125" style="148" customWidth="1"/>
    <col min="6" max="11" width="9.42578125" style="147" customWidth="1"/>
    <col min="12" max="254" width="9.42578125" customWidth="1"/>
  </cols>
  <sheetData>
    <row r="1" spans="1:11" s="7" customFormat="1" x14ac:dyDescent="0.2">
      <c r="A1" s="1"/>
      <c r="B1" s="2"/>
      <c r="D1" s="4" t="s">
        <v>90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91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223</v>
      </c>
      <c r="E3" s="5"/>
      <c r="F3" s="6"/>
      <c r="G3" s="6"/>
      <c r="H3" s="6"/>
    </row>
    <row r="4" spans="1:11" x14ac:dyDescent="0.2">
      <c r="D4" s="149"/>
    </row>
    <row r="5" spans="1:11" s="151" customFormat="1" x14ac:dyDescent="0.2">
      <c r="A5" s="150"/>
      <c r="B5" s="150"/>
      <c r="C5" s="150"/>
      <c r="D5" s="4" t="s">
        <v>225</v>
      </c>
      <c r="E5" s="148"/>
      <c r="F5" s="150"/>
      <c r="G5" s="150"/>
      <c r="H5" s="150"/>
      <c r="I5" s="150"/>
      <c r="J5" s="150"/>
      <c r="K5" s="150"/>
    </row>
    <row r="6" spans="1:11" s="151" customFormat="1" x14ac:dyDescent="0.2">
      <c r="A6" s="150"/>
      <c r="B6" s="150"/>
      <c r="C6" s="150"/>
      <c r="D6" s="4" t="s">
        <v>227</v>
      </c>
      <c r="E6" s="148"/>
      <c r="F6" s="150"/>
      <c r="G6" s="150"/>
      <c r="H6" s="150"/>
      <c r="I6" s="150"/>
      <c r="J6" s="150"/>
      <c r="K6" s="150"/>
    </row>
    <row r="7" spans="1:11" s="151" customFormat="1" x14ac:dyDescent="0.2">
      <c r="A7" s="152"/>
      <c r="B7" s="152" t="s">
        <v>38</v>
      </c>
      <c r="C7" s="152"/>
      <c r="D7" s="4" t="s">
        <v>228</v>
      </c>
      <c r="E7" s="148"/>
      <c r="F7" s="150"/>
      <c r="G7" s="150"/>
      <c r="H7" s="150"/>
      <c r="I7" s="150"/>
      <c r="J7" s="150"/>
      <c r="K7" s="150"/>
    </row>
    <row r="8" spans="1:11" x14ac:dyDescent="0.2">
      <c r="A8" s="152"/>
      <c r="B8" s="152"/>
      <c r="C8" s="152"/>
      <c r="D8" s="154"/>
    </row>
    <row r="9" spans="1:11" x14ac:dyDescent="0.2">
      <c r="A9" s="155"/>
      <c r="B9" s="152"/>
      <c r="C9" s="152"/>
      <c r="D9" s="156" t="s">
        <v>281</v>
      </c>
    </row>
    <row r="10" spans="1:11" x14ac:dyDescent="0.2">
      <c r="A10" s="155"/>
      <c r="B10" s="152"/>
      <c r="C10" s="152"/>
      <c r="D10" s="157"/>
    </row>
    <row r="11" spans="1:11" x14ac:dyDescent="0.2">
      <c r="A11" s="158" t="s">
        <v>282</v>
      </c>
      <c r="B11" s="159"/>
      <c r="C11" s="159"/>
      <c r="D11" s="160"/>
      <c r="E11" s="160"/>
    </row>
    <row r="12" spans="1:11" x14ac:dyDescent="0.2">
      <c r="A12" s="158" t="s">
        <v>421</v>
      </c>
      <c r="B12" s="159"/>
      <c r="C12" s="159"/>
      <c r="D12" s="160"/>
      <c r="E12" s="160"/>
    </row>
    <row r="13" spans="1:11" x14ac:dyDescent="0.2">
      <c r="A13" s="158" t="s">
        <v>283</v>
      </c>
      <c r="B13" s="159"/>
      <c r="C13" s="159"/>
      <c r="D13" s="160"/>
      <c r="E13" s="160"/>
    </row>
    <row r="14" spans="1:11" x14ac:dyDescent="0.2">
      <c r="A14" s="155"/>
      <c r="B14" s="152"/>
      <c r="C14" s="152"/>
      <c r="D14" s="157"/>
    </row>
    <row r="15" spans="1:11" x14ac:dyDescent="0.2">
      <c r="A15" s="161"/>
      <c r="B15" s="161"/>
      <c r="C15" s="161"/>
      <c r="D15" s="162" t="s">
        <v>234</v>
      </c>
    </row>
    <row r="16" spans="1:11" s="147" customFormat="1" ht="25.5" x14ac:dyDescent="0.2">
      <c r="A16" s="163" t="s">
        <v>284</v>
      </c>
      <c r="B16" s="164" t="s">
        <v>285</v>
      </c>
      <c r="C16" s="164" t="s">
        <v>286</v>
      </c>
      <c r="D16" s="164" t="s">
        <v>287</v>
      </c>
      <c r="E16" s="148"/>
    </row>
    <row r="17" spans="1:5" s="147" customFormat="1" x14ac:dyDescent="0.2">
      <c r="A17" s="165" t="s">
        <v>288</v>
      </c>
      <c r="B17" s="166"/>
      <c r="C17" s="166"/>
      <c r="D17" s="167"/>
      <c r="E17" s="148"/>
    </row>
    <row r="18" spans="1:5" s="147" customFormat="1" x14ac:dyDescent="0.2">
      <c r="A18" s="168" t="s">
        <v>289</v>
      </c>
      <c r="B18" s="169">
        <v>10</v>
      </c>
      <c r="C18" s="170">
        <f>SUM(C20:C25)</f>
        <v>21212945</v>
      </c>
      <c r="D18" s="170">
        <f>SUM(D20:D25)</f>
        <v>15332798</v>
      </c>
      <c r="E18" s="148"/>
    </row>
    <row r="19" spans="1:5" s="147" customFormat="1" x14ac:dyDescent="0.2">
      <c r="A19" s="171" t="s">
        <v>290</v>
      </c>
      <c r="B19" s="172"/>
      <c r="C19" s="173"/>
      <c r="D19" s="173"/>
      <c r="E19" s="148"/>
    </row>
    <row r="20" spans="1:5" s="147" customFormat="1" x14ac:dyDescent="0.2">
      <c r="A20" s="171" t="s">
        <v>291</v>
      </c>
      <c r="B20" s="174">
        <v>11</v>
      </c>
      <c r="C20" s="175">
        <v>18928609</v>
      </c>
      <c r="D20" s="175">
        <v>14631819</v>
      </c>
      <c r="E20" s="148"/>
    </row>
    <row r="21" spans="1:5" s="147" customFormat="1" x14ac:dyDescent="0.2">
      <c r="A21" s="176" t="s">
        <v>292</v>
      </c>
      <c r="B21" s="174">
        <v>12</v>
      </c>
      <c r="C21" s="177"/>
      <c r="D21" s="175"/>
      <c r="E21" s="148"/>
    </row>
    <row r="22" spans="1:5" s="147" customFormat="1" x14ac:dyDescent="0.2">
      <c r="A22" s="171" t="s">
        <v>293</v>
      </c>
      <c r="B22" s="174">
        <v>13</v>
      </c>
      <c r="C22" s="175">
        <v>1877534</v>
      </c>
      <c r="D22" s="175">
        <v>185874</v>
      </c>
      <c r="E22" s="148"/>
    </row>
    <row r="23" spans="1:5" s="147" customFormat="1" x14ac:dyDescent="0.2">
      <c r="A23" s="171" t="s">
        <v>294</v>
      </c>
      <c r="B23" s="174">
        <v>14</v>
      </c>
      <c r="C23" s="178"/>
      <c r="D23" s="175"/>
      <c r="E23" s="148"/>
    </row>
    <row r="24" spans="1:5" s="147" customFormat="1" x14ac:dyDescent="0.2">
      <c r="A24" s="171" t="s">
        <v>295</v>
      </c>
      <c r="B24" s="174">
        <v>15</v>
      </c>
      <c r="C24" s="175">
        <v>159724</v>
      </c>
      <c r="D24" s="175">
        <v>298039</v>
      </c>
      <c r="E24" s="148"/>
    </row>
    <row r="25" spans="1:5" s="147" customFormat="1" x14ac:dyDescent="0.2">
      <c r="A25" s="171" t="s">
        <v>296</v>
      </c>
      <c r="B25" s="174">
        <v>16</v>
      </c>
      <c r="C25" s="175">
        <v>247078</v>
      </c>
      <c r="D25" s="175">
        <v>217066</v>
      </c>
      <c r="E25" s="148"/>
    </row>
    <row r="26" spans="1:5" s="147" customFormat="1" x14ac:dyDescent="0.2">
      <c r="A26" s="168" t="s">
        <v>297</v>
      </c>
      <c r="B26" s="169">
        <v>20</v>
      </c>
      <c r="C26" s="179">
        <f>SUM(C28:C34)</f>
        <v>23846108</v>
      </c>
      <c r="D26" s="180">
        <f>SUM(D28:D34)</f>
        <v>19440099</v>
      </c>
      <c r="E26" s="148"/>
    </row>
    <row r="27" spans="1:5" s="147" customFormat="1" x14ac:dyDescent="0.2">
      <c r="A27" s="171" t="s">
        <v>290</v>
      </c>
      <c r="B27" s="174"/>
      <c r="C27" s="182"/>
      <c r="D27" s="183"/>
      <c r="E27" s="148"/>
    </row>
    <row r="28" spans="1:5" s="147" customFormat="1" x14ac:dyDescent="0.2">
      <c r="A28" s="171" t="s">
        <v>298</v>
      </c>
      <c r="B28" s="174">
        <v>21</v>
      </c>
      <c r="C28" s="175">
        <v>10778320</v>
      </c>
      <c r="D28" s="177">
        <v>8351181</v>
      </c>
      <c r="E28" s="148"/>
    </row>
    <row r="29" spans="1:5" s="147" customFormat="1" x14ac:dyDescent="0.2">
      <c r="A29" s="171" t="s">
        <v>299</v>
      </c>
      <c r="B29" s="174">
        <v>22</v>
      </c>
      <c r="C29" s="175">
        <v>891856</v>
      </c>
      <c r="D29" s="177">
        <v>764534</v>
      </c>
      <c r="E29" s="148"/>
    </row>
    <row r="30" spans="1:5" s="147" customFormat="1" x14ac:dyDescent="0.2">
      <c r="A30" s="171" t="s">
        <v>300</v>
      </c>
      <c r="B30" s="174">
        <v>23</v>
      </c>
      <c r="C30" s="175">
        <v>7173884</v>
      </c>
      <c r="D30" s="177">
        <v>6556658</v>
      </c>
      <c r="E30" s="148"/>
    </row>
    <row r="31" spans="1:5" s="147" customFormat="1" x14ac:dyDescent="0.2">
      <c r="A31" s="171" t="s">
        <v>301</v>
      </c>
      <c r="B31" s="174">
        <v>24</v>
      </c>
      <c r="C31" s="175">
        <v>6149</v>
      </c>
      <c r="D31" s="177">
        <v>4377</v>
      </c>
      <c r="E31" s="148"/>
    </row>
    <row r="32" spans="1:5" s="147" customFormat="1" x14ac:dyDescent="0.2">
      <c r="A32" s="171" t="s">
        <v>302</v>
      </c>
      <c r="B32" s="174">
        <v>25</v>
      </c>
      <c r="C32" s="178"/>
      <c r="D32" s="184"/>
      <c r="E32" s="148"/>
    </row>
    <row r="33" spans="1:5" s="147" customFormat="1" x14ac:dyDescent="0.2">
      <c r="A33" s="185" t="s">
        <v>303</v>
      </c>
      <c r="B33" s="186">
        <v>26</v>
      </c>
      <c r="C33" s="187">
        <v>3009968</v>
      </c>
      <c r="D33" s="187">
        <v>1872295</v>
      </c>
      <c r="E33" s="148"/>
    </row>
    <row r="34" spans="1:5" s="147" customFormat="1" x14ac:dyDescent="0.2">
      <c r="A34" s="185" t="s">
        <v>304</v>
      </c>
      <c r="B34" s="186">
        <v>27</v>
      </c>
      <c r="C34" s="187">
        <v>1985931</v>
      </c>
      <c r="D34" s="188">
        <v>1891054</v>
      </c>
      <c r="E34" s="148"/>
    </row>
    <row r="35" spans="1:5" s="147" customFormat="1" ht="25.5" x14ac:dyDescent="0.2">
      <c r="A35" s="189" t="s">
        <v>305</v>
      </c>
      <c r="B35" s="190">
        <v>30</v>
      </c>
      <c r="C35" s="191">
        <f>C18-C26</f>
        <v>-2633163</v>
      </c>
      <c r="D35" s="191">
        <f>D18-D26</f>
        <v>-4107301</v>
      </c>
      <c r="E35" s="148"/>
    </row>
    <row r="36" spans="1:5" s="147" customFormat="1" x14ac:dyDescent="0.2">
      <c r="A36" s="192" t="s">
        <v>306</v>
      </c>
      <c r="B36" s="190"/>
      <c r="C36" s="193"/>
      <c r="D36" s="193"/>
      <c r="E36" s="148"/>
    </row>
    <row r="37" spans="1:5" s="147" customFormat="1" x14ac:dyDescent="0.2">
      <c r="A37" s="194" t="s">
        <v>307</v>
      </c>
      <c r="B37" s="190">
        <v>40</v>
      </c>
      <c r="C37" s="191">
        <f>SUM(C39:C50)</f>
        <v>19995</v>
      </c>
      <c r="D37" s="191">
        <f>SUM(D39:D50)</f>
        <v>670</v>
      </c>
      <c r="E37" s="148"/>
    </row>
    <row r="38" spans="1:5" s="147" customFormat="1" x14ac:dyDescent="0.2">
      <c r="A38" s="185" t="s">
        <v>290</v>
      </c>
      <c r="B38" s="186"/>
      <c r="C38" s="195"/>
      <c r="D38" s="196"/>
      <c r="E38" s="148"/>
    </row>
    <row r="39" spans="1:5" s="147" customFormat="1" x14ac:dyDescent="0.2">
      <c r="A39" s="185" t="s">
        <v>308</v>
      </c>
      <c r="B39" s="186">
        <v>41</v>
      </c>
      <c r="C39" s="187">
        <v>113</v>
      </c>
      <c r="D39" s="188"/>
      <c r="E39" s="148"/>
    </row>
    <row r="40" spans="1:5" s="147" customFormat="1" x14ac:dyDescent="0.2">
      <c r="A40" s="185" t="s">
        <v>309</v>
      </c>
      <c r="B40" s="186">
        <v>42</v>
      </c>
      <c r="C40" s="187"/>
      <c r="D40" s="188"/>
      <c r="E40" s="148"/>
    </row>
    <row r="41" spans="1:5" s="147" customFormat="1" x14ac:dyDescent="0.2">
      <c r="A41" s="185" t="s">
        <v>310</v>
      </c>
      <c r="B41" s="186">
        <v>43</v>
      </c>
      <c r="C41" s="187">
        <v>203</v>
      </c>
      <c r="D41" s="188"/>
      <c r="E41" s="148"/>
    </row>
    <row r="42" spans="1:5" s="147" customFormat="1" ht="25.5" x14ac:dyDescent="0.2">
      <c r="A42" s="197" t="s">
        <v>311</v>
      </c>
      <c r="B42" s="186">
        <v>44</v>
      </c>
      <c r="C42" s="188"/>
      <c r="D42" s="188"/>
      <c r="E42" s="148"/>
    </row>
    <row r="43" spans="1:5" s="147" customFormat="1" x14ac:dyDescent="0.2">
      <c r="A43" s="185" t="s">
        <v>312</v>
      </c>
      <c r="B43" s="186">
        <v>45</v>
      </c>
      <c r="C43" s="187"/>
      <c r="D43" s="188"/>
      <c r="E43" s="148"/>
    </row>
    <row r="44" spans="1:5" s="147" customFormat="1" x14ac:dyDescent="0.2">
      <c r="A44" s="197" t="s">
        <v>313</v>
      </c>
      <c r="B44" s="186">
        <v>46</v>
      </c>
      <c r="C44" s="188"/>
      <c r="D44" s="188"/>
      <c r="E44" s="148"/>
    </row>
    <row r="45" spans="1:5" s="147" customFormat="1" x14ac:dyDescent="0.2">
      <c r="A45" s="197" t="s">
        <v>314</v>
      </c>
      <c r="B45" s="186">
        <v>47</v>
      </c>
      <c r="C45" s="188"/>
      <c r="D45" s="188"/>
      <c r="E45" s="148"/>
    </row>
    <row r="46" spans="1:5" s="147" customFormat="1" x14ac:dyDescent="0.2">
      <c r="A46" s="185" t="s">
        <v>315</v>
      </c>
      <c r="B46" s="186">
        <v>48</v>
      </c>
      <c r="C46" s="187"/>
      <c r="D46" s="188"/>
      <c r="E46" s="148"/>
    </row>
    <row r="47" spans="1:5" s="147" customFormat="1" x14ac:dyDescent="0.2">
      <c r="A47" s="185" t="s">
        <v>316</v>
      </c>
      <c r="B47" s="186">
        <v>49</v>
      </c>
      <c r="C47" s="187"/>
      <c r="D47" s="188"/>
      <c r="E47" s="148"/>
    </row>
    <row r="48" spans="1:5" s="147" customFormat="1" x14ac:dyDescent="0.2">
      <c r="A48" s="185" t="s">
        <v>317</v>
      </c>
      <c r="B48" s="186">
        <v>50</v>
      </c>
      <c r="C48" s="187"/>
      <c r="D48" s="188"/>
      <c r="E48" s="148"/>
    </row>
    <row r="49" spans="1:5" s="147" customFormat="1" x14ac:dyDescent="0.2">
      <c r="A49" s="185" t="s">
        <v>295</v>
      </c>
      <c r="B49" s="186">
        <v>51</v>
      </c>
      <c r="C49" s="187"/>
      <c r="D49" s="188"/>
      <c r="E49" s="148"/>
    </row>
    <row r="50" spans="1:5" s="147" customFormat="1" x14ac:dyDescent="0.2">
      <c r="A50" s="185" t="s">
        <v>318</v>
      </c>
      <c r="B50" s="186">
        <v>52</v>
      </c>
      <c r="C50" s="187">
        <v>19679</v>
      </c>
      <c r="D50" s="188">
        <v>670</v>
      </c>
      <c r="E50" s="148"/>
    </row>
    <row r="51" spans="1:5" s="147" customFormat="1" x14ac:dyDescent="0.2">
      <c r="A51" s="194" t="s">
        <v>319</v>
      </c>
      <c r="B51" s="190">
        <v>60</v>
      </c>
      <c r="C51" s="191">
        <f>SUM(C53:C65)</f>
        <v>856034</v>
      </c>
      <c r="D51" s="191">
        <f>SUM(D53:D65)</f>
        <v>754020</v>
      </c>
      <c r="E51" s="148"/>
    </row>
    <row r="52" spans="1:5" s="147" customFormat="1" x14ac:dyDescent="0.2">
      <c r="A52" s="185" t="s">
        <v>290</v>
      </c>
      <c r="B52" s="186"/>
      <c r="C52" s="187"/>
      <c r="D52" s="188"/>
      <c r="E52" s="148"/>
    </row>
    <row r="53" spans="1:5" s="147" customFormat="1" x14ac:dyDescent="0.2">
      <c r="A53" s="185" t="s">
        <v>320</v>
      </c>
      <c r="B53" s="186">
        <v>61</v>
      </c>
      <c r="C53" s="187">
        <v>368380</v>
      </c>
      <c r="D53" s="188">
        <v>386443</v>
      </c>
      <c r="E53" s="148"/>
    </row>
    <row r="54" spans="1:5" s="147" customFormat="1" x14ac:dyDescent="0.2">
      <c r="A54" s="185" t="s">
        <v>321</v>
      </c>
      <c r="B54" s="186">
        <v>62</v>
      </c>
      <c r="C54" s="187">
        <v>33846</v>
      </c>
      <c r="D54" s="188">
        <v>20610</v>
      </c>
      <c r="E54" s="148"/>
    </row>
    <row r="55" spans="1:5" s="147" customFormat="1" x14ac:dyDescent="0.2">
      <c r="A55" s="185" t="s">
        <v>322</v>
      </c>
      <c r="B55" s="186">
        <v>63</v>
      </c>
      <c r="C55" s="187">
        <v>442076</v>
      </c>
      <c r="D55" s="188">
        <v>344730</v>
      </c>
      <c r="E55" s="148"/>
    </row>
    <row r="56" spans="1:5" s="147" customFormat="1" ht="25.5" x14ac:dyDescent="0.2">
      <c r="A56" s="197" t="s">
        <v>323</v>
      </c>
      <c r="B56" s="186">
        <v>64</v>
      </c>
      <c r="C56" s="188"/>
      <c r="D56" s="188"/>
      <c r="E56" s="148"/>
    </row>
    <row r="57" spans="1:5" s="147" customFormat="1" x14ac:dyDescent="0.2">
      <c r="A57" s="185" t="s">
        <v>324</v>
      </c>
      <c r="B57" s="186">
        <v>65</v>
      </c>
      <c r="C57" s="187"/>
      <c r="D57" s="188"/>
      <c r="E57" s="148"/>
    </row>
    <row r="58" spans="1:5" s="147" customFormat="1" x14ac:dyDescent="0.2">
      <c r="A58" s="185" t="s">
        <v>325</v>
      </c>
      <c r="B58" s="186">
        <v>66</v>
      </c>
      <c r="C58" s="187"/>
      <c r="D58" s="188"/>
      <c r="E58" s="148"/>
    </row>
    <row r="59" spans="1:5" s="147" customFormat="1" x14ac:dyDescent="0.2">
      <c r="A59" s="185" t="s">
        <v>326</v>
      </c>
      <c r="B59" s="186">
        <v>67</v>
      </c>
      <c r="C59" s="187"/>
      <c r="D59" s="188">
        <v>9</v>
      </c>
      <c r="E59" s="148"/>
    </row>
    <row r="60" spans="1:5" s="147" customFormat="1" x14ac:dyDescent="0.2">
      <c r="A60" s="185" t="s">
        <v>327</v>
      </c>
      <c r="B60" s="186">
        <v>68</v>
      </c>
      <c r="C60" s="187"/>
      <c r="D60" s="188"/>
      <c r="E60" s="148"/>
    </row>
    <row r="61" spans="1:5" s="147" customFormat="1" x14ac:dyDescent="0.2">
      <c r="A61" s="185" t="s">
        <v>328</v>
      </c>
      <c r="B61" s="186">
        <v>69</v>
      </c>
      <c r="C61" s="187"/>
      <c r="D61" s="188"/>
      <c r="E61" s="148"/>
    </row>
    <row r="62" spans="1:5" s="147" customFormat="1" x14ac:dyDescent="0.2">
      <c r="A62" s="185" t="s">
        <v>329</v>
      </c>
      <c r="B62" s="186">
        <v>70</v>
      </c>
      <c r="C62" s="187"/>
      <c r="D62" s="188"/>
      <c r="E62" s="148"/>
    </row>
    <row r="63" spans="1:5" s="147" customFormat="1" x14ac:dyDescent="0.2">
      <c r="A63" s="185" t="s">
        <v>316</v>
      </c>
      <c r="B63" s="186">
        <v>71</v>
      </c>
      <c r="C63" s="187"/>
      <c r="D63" s="188"/>
      <c r="E63" s="148"/>
    </row>
    <row r="64" spans="1:5" s="147" customFormat="1" x14ac:dyDescent="0.2">
      <c r="A64" s="185" t="s">
        <v>330</v>
      </c>
      <c r="B64" s="186">
        <v>72</v>
      </c>
      <c r="C64" s="188"/>
      <c r="D64" s="188"/>
      <c r="E64" s="148"/>
    </row>
    <row r="65" spans="1:5" s="147" customFormat="1" x14ac:dyDescent="0.2">
      <c r="A65" s="185" t="s">
        <v>331</v>
      </c>
      <c r="B65" s="186">
        <v>73</v>
      </c>
      <c r="C65" s="187">
        <v>11732</v>
      </c>
      <c r="D65" s="188">
        <v>2228</v>
      </c>
      <c r="E65" s="148"/>
    </row>
    <row r="66" spans="1:5" s="147" customFormat="1" ht="25.5" x14ac:dyDescent="0.2">
      <c r="A66" s="189" t="s">
        <v>332</v>
      </c>
      <c r="B66" s="190">
        <v>80</v>
      </c>
      <c r="C66" s="191">
        <f>C37-C51</f>
        <v>-836039</v>
      </c>
      <c r="D66" s="191">
        <f>D37-D51</f>
        <v>-753350</v>
      </c>
      <c r="E66" s="148"/>
    </row>
    <row r="67" spans="1:5" s="147" customFormat="1" x14ac:dyDescent="0.2">
      <c r="A67" s="192" t="s">
        <v>333</v>
      </c>
      <c r="B67" s="190"/>
      <c r="C67" s="193"/>
      <c r="D67" s="193"/>
      <c r="E67" s="148"/>
    </row>
    <row r="68" spans="1:5" s="147" customFormat="1" x14ac:dyDescent="0.2">
      <c r="A68" s="194" t="s">
        <v>334</v>
      </c>
      <c r="B68" s="190">
        <v>90</v>
      </c>
      <c r="C68" s="191">
        <f>SUM(C70:C73)</f>
        <v>0</v>
      </c>
      <c r="D68" s="191">
        <f>SUM(D70:D73)</f>
        <v>0</v>
      </c>
      <c r="E68" s="148"/>
    </row>
    <row r="69" spans="1:5" s="147" customFormat="1" x14ac:dyDescent="0.2">
      <c r="A69" s="185" t="s">
        <v>290</v>
      </c>
      <c r="B69" s="186"/>
      <c r="C69" s="195"/>
      <c r="D69" s="196"/>
      <c r="E69" s="148"/>
    </row>
    <row r="70" spans="1:5" s="147" customFormat="1" x14ac:dyDescent="0.2">
      <c r="A70" s="185" t="s">
        <v>335</v>
      </c>
      <c r="B70" s="186">
        <v>91</v>
      </c>
      <c r="C70" s="187"/>
      <c r="D70" s="188"/>
      <c r="E70" s="148"/>
    </row>
    <row r="71" spans="1:5" s="147" customFormat="1" x14ac:dyDescent="0.2">
      <c r="A71" s="185" t="s">
        <v>336</v>
      </c>
      <c r="B71" s="186">
        <v>92</v>
      </c>
      <c r="C71" s="187"/>
      <c r="D71" s="188"/>
      <c r="E71" s="148"/>
    </row>
    <row r="72" spans="1:5" s="147" customFormat="1" x14ac:dyDescent="0.2">
      <c r="A72" s="171" t="s">
        <v>337</v>
      </c>
      <c r="B72" s="174">
        <v>93</v>
      </c>
      <c r="C72" s="178"/>
      <c r="D72" s="178"/>
      <c r="E72" s="148"/>
    </row>
    <row r="73" spans="1:5" s="147" customFormat="1" x14ac:dyDescent="0.2">
      <c r="A73" s="171" t="s">
        <v>318</v>
      </c>
      <c r="B73" s="174">
        <v>94</v>
      </c>
      <c r="C73" s="175"/>
      <c r="D73" s="177"/>
      <c r="E73" s="148"/>
    </row>
    <row r="74" spans="1:5" s="147" customFormat="1" x14ac:dyDescent="0.2">
      <c r="A74" s="168" t="s">
        <v>338</v>
      </c>
      <c r="B74" s="166">
        <v>100</v>
      </c>
      <c r="C74" s="198">
        <f>SUM(C76:C80)</f>
        <v>1604</v>
      </c>
      <c r="D74" s="198">
        <f>SUM(D76:D80)</f>
        <v>3875</v>
      </c>
      <c r="E74" s="148"/>
    </row>
    <row r="75" spans="1:5" s="147" customFormat="1" x14ac:dyDescent="0.2">
      <c r="A75" s="171" t="s">
        <v>290</v>
      </c>
      <c r="B75" s="172"/>
      <c r="C75" s="182"/>
      <c r="D75" s="183"/>
      <c r="E75" s="148"/>
    </row>
    <row r="76" spans="1:5" s="147" customFormat="1" x14ac:dyDescent="0.2">
      <c r="A76" s="171" t="s">
        <v>339</v>
      </c>
      <c r="B76" s="172">
        <v>101</v>
      </c>
      <c r="C76" s="175"/>
      <c r="D76" s="177"/>
      <c r="E76" s="148"/>
    </row>
    <row r="77" spans="1:5" s="147" customFormat="1" x14ac:dyDescent="0.2">
      <c r="A77" s="171" t="s">
        <v>340</v>
      </c>
      <c r="B77" s="172">
        <v>102</v>
      </c>
      <c r="C77" s="178"/>
      <c r="D77" s="178"/>
      <c r="E77" s="148"/>
    </row>
    <row r="78" spans="1:5" s="147" customFormat="1" x14ac:dyDescent="0.2">
      <c r="A78" s="171" t="s">
        <v>341</v>
      </c>
      <c r="B78" s="172">
        <v>103</v>
      </c>
      <c r="C78" s="175"/>
      <c r="D78" s="177"/>
      <c r="E78" s="148"/>
    </row>
    <row r="79" spans="1:5" s="147" customFormat="1" x14ac:dyDescent="0.2">
      <c r="A79" s="171" t="s">
        <v>342</v>
      </c>
      <c r="B79" s="172">
        <v>104</v>
      </c>
      <c r="C79" s="175"/>
      <c r="D79" s="177"/>
      <c r="E79" s="148"/>
    </row>
    <row r="80" spans="1:5" s="147" customFormat="1" x14ac:dyDescent="0.2">
      <c r="A80" s="185" t="s">
        <v>343</v>
      </c>
      <c r="B80" s="199">
        <v>105</v>
      </c>
      <c r="C80" s="175">
        <v>1604</v>
      </c>
      <c r="D80" s="181">
        <v>3875</v>
      </c>
      <c r="E80" s="148"/>
    </row>
    <row r="81" spans="1:6" s="147" customFormat="1" x14ac:dyDescent="0.2">
      <c r="A81" s="189" t="s">
        <v>344</v>
      </c>
      <c r="B81" s="200">
        <v>110</v>
      </c>
      <c r="C81" s="198">
        <f>C68-C74</f>
        <v>-1604</v>
      </c>
      <c r="D81" s="198">
        <f>D68-D74</f>
        <v>-3875</v>
      </c>
      <c r="E81" s="148"/>
    </row>
    <row r="82" spans="1:6" s="147" customFormat="1" x14ac:dyDescent="0.2">
      <c r="A82" s="194" t="s">
        <v>345</v>
      </c>
      <c r="B82" s="200">
        <v>120</v>
      </c>
      <c r="C82" s="201">
        <v>-365521</v>
      </c>
      <c r="D82" s="279">
        <v>-173410</v>
      </c>
      <c r="E82" s="148"/>
    </row>
    <row r="83" spans="1:6" s="147" customFormat="1" ht="25.5" x14ac:dyDescent="0.2">
      <c r="A83" s="189" t="s">
        <v>346</v>
      </c>
      <c r="B83" s="200">
        <v>130</v>
      </c>
      <c r="C83" s="201">
        <v>272</v>
      </c>
      <c r="D83" s="279">
        <v>117</v>
      </c>
      <c r="E83" s="148"/>
      <c r="F83" s="148"/>
    </row>
    <row r="84" spans="1:6" s="147" customFormat="1" ht="25.5" x14ac:dyDescent="0.2">
      <c r="A84" s="189" t="s">
        <v>347</v>
      </c>
      <c r="B84" s="200">
        <v>140</v>
      </c>
      <c r="C84" s="198">
        <f>C35+C66+C81+C82+C83</f>
        <v>-3836055</v>
      </c>
      <c r="D84" s="198">
        <f>D35+D66+D81+D82+D83</f>
        <v>-5037819</v>
      </c>
      <c r="E84" s="148"/>
    </row>
    <row r="85" spans="1:6" s="147" customFormat="1" x14ac:dyDescent="0.2">
      <c r="A85" s="202" t="s">
        <v>348</v>
      </c>
      <c r="B85" s="199">
        <v>150</v>
      </c>
      <c r="C85" s="181">
        <v>8114810</v>
      </c>
      <c r="D85" s="181">
        <v>17752691</v>
      </c>
      <c r="E85" s="148"/>
    </row>
    <row r="86" spans="1:6" s="147" customFormat="1" x14ac:dyDescent="0.2">
      <c r="A86" s="202" t="s">
        <v>349</v>
      </c>
      <c r="B86" s="199">
        <v>160</v>
      </c>
      <c r="C86" s="184">
        <f>C85+C84</f>
        <v>4278755</v>
      </c>
      <c r="D86" s="184">
        <f>D85+D84</f>
        <v>12714872</v>
      </c>
      <c r="E86" s="148"/>
    </row>
    <row r="87" spans="1:6" s="147" customFormat="1" x14ac:dyDescent="0.2">
      <c r="A87" s="152"/>
      <c r="B87" s="152"/>
      <c r="C87" s="152"/>
      <c r="D87" s="152"/>
      <c r="E87" s="148"/>
    </row>
    <row r="88" spans="1:6" s="147" customFormat="1" x14ac:dyDescent="0.2">
      <c r="A88" s="152"/>
      <c r="B88" s="152"/>
      <c r="C88" s="152"/>
      <c r="D88" s="152"/>
      <c r="E88" s="148"/>
    </row>
    <row r="89" spans="1:6" s="276" customFormat="1" ht="15.75" x14ac:dyDescent="0.2">
      <c r="A89" s="274" t="s">
        <v>423</v>
      </c>
      <c r="B89" s="275"/>
      <c r="C89" s="275"/>
      <c r="D89" s="275"/>
    </row>
    <row r="90" spans="1:6" s="276" customFormat="1" ht="18" customHeight="1" x14ac:dyDescent="0.25">
      <c r="A90" s="274" t="s">
        <v>424</v>
      </c>
      <c r="B90" s="275"/>
      <c r="C90" s="278" t="s">
        <v>407</v>
      </c>
      <c r="D90" s="277"/>
    </row>
    <row r="91" spans="1:6" s="91" customFormat="1" x14ac:dyDescent="0.2">
      <c r="A91" s="87"/>
      <c r="B91" s="88"/>
      <c r="C91" s="307" t="s">
        <v>221</v>
      </c>
      <c r="D91" s="308"/>
      <c r="E91" s="13"/>
      <c r="F91" s="13"/>
    </row>
    <row r="92" spans="1:6" s="91" customFormat="1" x14ac:dyDescent="0.2">
      <c r="A92" s="92"/>
      <c r="B92" s="88"/>
      <c r="E92" s="13"/>
      <c r="F92" s="13"/>
    </row>
    <row r="93" spans="1:6" s="91" customFormat="1" ht="15.75" customHeight="1" x14ac:dyDescent="0.2">
      <c r="A93" s="274" t="s">
        <v>408</v>
      </c>
      <c r="B93" s="88"/>
      <c r="E93" s="13"/>
      <c r="F93" s="13"/>
    </row>
    <row r="94" spans="1:6" s="91" customFormat="1" x14ac:dyDescent="0.2">
      <c r="A94" s="290"/>
      <c r="B94" s="88"/>
      <c r="C94" s="288" t="s">
        <v>221</v>
      </c>
      <c r="D94" s="289"/>
      <c r="E94" s="13"/>
      <c r="F94" s="13"/>
    </row>
    <row r="95" spans="1:6" s="91" customFormat="1" x14ac:dyDescent="0.2">
      <c r="A95" s="87" t="s">
        <v>222</v>
      </c>
      <c r="B95" s="88"/>
      <c r="C95" s="88"/>
      <c r="D95" s="88"/>
      <c r="E95" s="13"/>
      <c r="F95" s="13"/>
    </row>
    <row r="96" spans="1:6" s="147" customFormat="1" ht="14.25" customHeight="1" x14ac:dyDescent="0.2">
      <c r="A96" s="203"/>
      <c r="B96" s="204"/>
      <c r="E96" s="148"/>
    </row>
    <row r="97" spans="1:5" s="147" customFormat="1" ht="16.5" customHeight="1" x14ac:dyDescent="0.2">
      <c r="A97" s="203"/>
      <c r="B97" s="204"/>
      <c r="C97" s="204"/>
      <c r="D97" s="152"/>
      <c r="E97" s="148"/>
    </row>
    <row r="98" spans="1:5" s="147" customFormat="1" x14ac:dyDescent="0.2">
      <c r="A98" s="205"/>
      <c r="B98" s="204"/>
      <c r="C98" s="150"/>
      <c r="D98" s="152"/>
      <c r="E98" s="148"/>
    </row>
    <row r="99" spans="1:5" s="147" customFormat="1" x14ac:dyDescent="0.2">
      <c r="A99" s="205"/>
      <c r="B99" s="204"/>
      <c r="E99" s="148"/>
    </row>
    <row r="100" spans="1:5" s="147" customFormat="1" ht="13.5" customHeight="1" x14ac:dyDescent="0.2">
      <c r="A100" s="203"/>
      <c r="B100" s="204"/>
      <c r="C100" s="204"/>
      <c r="E100" s="148"/>
    </row>
    <row r="101" spans="1:5" s="147" customFormat="1" x14ac:dyDescent="0.2">
      <c r="A101" s="203"/>
      <c r="C101" s="204"/>
      <c r="D101" s="152"/>
      <c r="E101" s="148"/>
    </row>
    <row r="102" spans="1:5" s="147" customFormat="1" x14ac:dyDescent="0.2">
      <c r="A102" s="205"/>
      <c r="C102" s="150"/>
      <c r="E102" s="148"/>
    </row>
    <row r="103" spans="1:5" s="147" customFormat="1" x14ac:dyDescent="0.2">
      <c r="A103" s="205"/>
      <c r="E103" s="148"/>
    </row>
    <row r="104" spans="1:5" s="147" customFormat="1" x14ac:dyDescent="0.2">
      <c r="A104" s="205"/>
      <c r="E104" s="148"/>
    </row>
    <row r="105" spans="1:5" s="147" customFormat="1" x14ac:dyDescent="0.2">
      <c r="A105" s="205"/>
      <c r="E105" s="148"/>
    </row>
    <row r="106" spans="1:5" s="147" customFormat="1" x14ac:dyDescent="0.2">
      <c r="A106" s="205"/>
      <c r="E106" s="148"/>
    </row>
    <row r="107" spans="1:5" s="147" customFormat="1" x14ac:dyDescent="0.2">
      <c r="A107" s="205"/>
      <c r="E107" s="148"/>
    </row>
    <row r="108" spans="1:5" s="147" customFormat="1" x14ac:dyDescent="0.2">
      <c r="A108" s="205"/>
      <c r="E108" s="148"/>
    </row>
    <row r="109" spans="1:5" s="147" customFormat="1" x14ac:dyDescent="0.2">
      <c r="A109" s="205"/>
      <c r="E109" s="148"/>
    </row>
    <row r="110" spans="1:5" s="147" customFormat="1" x14ac:dyDescent="0.2">
      <c r="A110" s="205"/>
      <c r="E110" s="148"/>
    </row>
  </sheetData>
  <mergeCells count="1">
    <mergeCell ref="C91:D91"/>
  </mergeCells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autoPageBreaks="0"/>
  </sheetPr>
  <dimension ref="A1:M111"/>
  <sheetViews>
    <sheetView zoomScale="80" zoomScaleNormal="80" workbookViewId="0">
      <selection activeCell="A100" sqref="A100"/>
    </sheetView>
  </sheetViews>
  <sheetFormatPr defaultColWidth="9.42578125" defaultRowHeight="12" x14ac:dyDescent="0.2"/>
  <cols>
    <col min="1" max="1" width="86.7109375" style="207" customWidth="1"/>
    <col min="2" max="2" width="5.42578125" style="207" customWidth="1"/>
    <col min="3" max="3" width="14.42578125" style="206" bestFit="1" customWidth="1"/>
    <col min="4" max="6" width="13.42578125" style="206" customWidth="1"/>
    <col min="7" max="8" width="15.42578125" style="206" bestFit="1" customWidth="1"/>
    <col min="9" max="9" width="12.85546875" style="207" customWidth="1"/>
    <col min="10" max="10" width="13" style="207" customWidth="1"/>
    <col min="11" max="11" width="16.5703125" style="207" customWidth="1"/>
    <col min="12" max="12" width="15" style="211" bestFit="1" customWidth="1"/>
    <col min="13" max="13" width="9.42578125" style="212" customWidth="1"/>
    <col min="14" max="18" width="9.42578125" style="212"/>
    <col min="19" max="19" width="9.42578125" style="212" customWidth="1"/>
    <col min="20" max="22" width="9.42578125" style="212"/>
    <col min="23" max="23" width="9.42578125" style="212" customWidth="1"/>
    <col min="24" max="25" width="9.42578125" style="212"/>
    <col min="26" max="27" width="9.42578125" style="212" customWidth="1"/>
    <col min="28" max="48" width="9.42578125" style="212"/>
    <col min="49" max="49" width="9.42578125" style="212" customWidth="1"/>
    <col min="50" max="56" width="9.42578125" style="212"/>
    <col min="57" max="57" width="9.42578125" style="212" customWidth="1"/>
    <col min="58" max="90" width="9.42578125" style="212"/>
    <col min="91" max="91" width="9.42578125" style="212" customWidth="1"/>
    <col min="92" max="16384" width="9.42578125" style="212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90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91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224</v>
      </c>
    </row>
    <row r="4" spans="1:12" customFormat="1" ht="12.75" x14ac:dyDescent="0.2">
      <c r="A4" s="147"/>
      <c r="B4" s="147"/>
      <c r="C4" s="147"/>
      <c r="D4" s="147"/>
      <c r="E4" s="206"/>
      <c r="F4" s="148"/>
      <c r="G4" s="147"/>
      <c r="H4" s="147"/>
      <c r="I4" s="147"/>
      <c r="J4" s="147"/>
      <c r="K4" s="149"/>
      <c r="L4" s="147"/>
    </row>
    <row r="5" spans="1:12" s="151" customFormat="1" ht="12.75" x14ac:dyDescent="0.2">
      <c r="A5" s="150"/>
      <c r="B5" s="150"/>
      <c r="C5" s="150"/>
      <c r="D5" s="150"/>
      <c r="F5" s="148"/>
      <c r="G5" s="150"/>
      <c r="H5" s="150"/>
      <c r="I5" s="150"/>
      <c r="J5" s="150"/>
      <c r="K5" s="4" t="s">
        <v>226</v>
      </c>
      <c r="L5" s="150"/>
    </row>
    <row r="6" spans="1:12" s="151" customFormat="1" ht="12.75" x14ac:dyDescent="0.2">
      <c r="A6" s="150"/>
      <c r="B6" s="150"/>
      <c r="C6" s="150"/>
      <c r="D6" s="150"/>
      <c r="F6" s="148"/>
      <c r="G6" s="150"/>
      <c r="H6" s="150"/>
      <c r="I6" s="150"/>
      <c r="J6" s="150"/>
      <c r="K6" s="4" t="s">
        <v>93</v>
      </c>
      <c r="L6" s="150"/>
    </row>
    <row r="7" spans="1:12" s="151" customFormat="1" ht="12.75" x14ac:dyDescent="0.2">
      <c r="A7" s="152"/>
      <c r="B7" s="152" t="s">
        <v>38</v>
      </c>
      <c r="C7" s="153" t="s">
        <v>39</v>
      </c>
      <c r="D7" s="152"/>
      <c r="F7" s="148"/>
      <c r="G7" s="150"/>
      <c r="H7" s="150"/>
      <c r="I7" s="150"/>
      <c r="J7" s="150"/>
      <c r="K7" s="4" t="s">
        <v>229</v>
      </c>
      <c r="L7" s="150"/>
    </row>
    <row r="8" spans="1:12" s="151" customFormat="1" ht="12.75" x14ac:dyDescent="0.2">
      <c r="A8" s="152"/>
      <c r="B8" s="152"/>
      <c r="C8" s="153"/>
      <c r="D8" s="152"/>
      <c r="F8" s="148"/>
      <c r="G8" s="150"/>
      <c r="H8" s="150"/>
      <c r="I8" s="150"/>
      <c r="J8" s="150"/>
      <c r="K8" s="4"/>
      <c r="L8" s="150"/>
    </row>
    <row r="9" spans="1:12" x14ac:dyDescent="0.2">
      <c r="B9" s="208"/>
      <c r="C9" s="209"/>
      <c r="D9" s="209"/>
      <c r="E9" s="209"/>
      <c r="F9" s="209"/>
      <c r="G9" s="209"/>
      <c r="H9" s="209"/>
      <c r="I9" s="208"/>
      <c r="J9" s="208"/>
      <c r="K9" s="210" t="s">
        <v>350</v>
      </c>
    </row>
    <row r="10" spans="1:12" x14ac:dyDescent="0.2">
      <c r="A10" s="213" t="s">
        <v>351</v>
      </c>
      <c r="B10" s="208"/>
      <c r="C10" s="214" t="str">
        <f>Ф1!C10</f>
        <v xml:space="preserve">"Үлбі металлургиялық зауыты" АҚ </v>
      </c>
      <c r="D10" s="209"/>
      <c r="E10" s="209"/>
      <c r="F10" s="209"/>
      <c r="G10" s="209"/>
      <c r="H10" s="209"/>
      <c r="I10" s="208"/>
      <c r="J10" s="208"/>
      <c r="K10" s="208"/>
    </row>
    <row r="11" spans="1:12" x14ac:dyDescent="0.2">
      <c r="A11" s="213"/>
      <c r="B11" s="208"/>
      <c r="C11" s="215"/>
      <c r="D11" s="209"/>
      <c r="E11" s="209"/>
      <c r="F11" s="209"/>
      <c r="G11" s="209"/>
      <c r="H11" s="209"/>
      <c r="I11" s="208"/>
      <c r="J11" s="208"/>
      <c r="K11" s="208"/>
    </row>
    <row r="12" spans="1:12" x14ac:dyDescent="0.2">
      <c r="A12" s="213" t="s">
        <v>352</v>
      </c>
      <c r="B12" s="208"/>
      <c r="C12" s="215"/>
      <c r="D12" s="209"/>
      <c r="E12" s="209"/>
      <c r="F12" s="209"/>
      <c r="G12" s="209"/>
      <c r="H12" s="209"/>
      <c r="I12" s="208"/>
      <c r="J12" s="208"/>
      <c r="K12" s="208"/>
    </row>
    <row r="13" spans="1:12" x14ac:dyDescent="0.2">
      <c r="A13" s="213" t="s">
        <v>353</v>
      </c>
      <c r="B13" s="208"/>
      <c r="C13" s="216">
        <f>Ф1!C20</f>
        <v>45747</v>
      </c>
      <c r="D13" s="209"/>
      <c r="E13" s="209"/>
      <c r="F13" s="209"/>
      <c r="G13" s="209"/>
      <c r="H13" s="209"/>
      <c r="I13" s="208"/>
      <c r="J13" s="208"/>
      <c r="K13" s="208"/>
    </row>
    <row r="14" spans="1:12" x14ac:dyDescent="0.2">
      <c r="A14" s="217"/>
      <c r="B14" s="217"/>
      <c r="C14" s="218"/>
      <c r="D14" s="218"/>
      <c r="E14" s="218"/>
      <c r="F14" s="218"/>
      <c r="G14" s="218"/>
      <c r="H14" s="218"/>
      <c r="I14" s="217"/>
      <c r="J14" s="217"/>
      <c r="K14" s="219" t="s">
        <v>234</v>
      </c>
    </row>
    <row r="15" spans="1:12" s="220" customFormat="1" ht="38.25" customHeight="1" x14ac:dyDescent="0.2">
      <c r="A15" s="311" t="s">
        <v>354</v>
      </c>
      <c r="B15" s="311" t="s">
        <v>285</v>
      </c>
      <c r="C15" s="313" t="s">
        <v>355</v>
      </c>
      <c r="D15" s="314"/>
      <c r="E15" s="314"/>
      <c r="F15" s="314"/>
      <c r="G15" s="314"/>
      <c r="H15" s="315"/>
      <c r="I15" s="311" t="s">
        <v>359</v>
      </c>
      <c r="J15" s="311" t="s">
        <v>360</v>
      </c>
      <c r="K15" s="311" t="s">
        <v>361</v>
      </c>
      <c r="L15" s="211"/>
    </row>
    <row r="16" spans="1:12" s="220" customFormat="1" ht="48" x14ac:dyDescent="0.2">
      <c r="A16" s="312"/>
      <c r="B16" s="312"/>
      <c r="C16" s="221" t="s">
        <v>211</v>
      </c>
      <c r="D16" s="221" t="s">
        <v>212</v>
      </c>
      <c r="E16" s="221" t="s">
        <v>356</v>
      </c>
      <c r="F16" s="221" t="s">
        <v>357</v>
      </c>
      <c r="G16" s="221" t="s">
        <v>358</v>
      </c>
      <c r="H16" s="221" t="s">
        <v>216</v>
      </c>
      <c r="I16" s="312"/>
      <c r="J16" s="312"/>
      <c r="K16" s="312"/>
      <c r="L16" s="211"/>
    </row>
    <row r="17" spans="1:12" s="227" customFormat="1" x14ac:dyDescent="0.2">
      <c r="A17" s="222" t="s">
        <v>362</v>
      </c>
      <c r="B17" s="223" t="s">
        <v>1</v>
      </c>
      <c r="C17" s="224">
        <v>4405169</v>
      </c>
      <c r="D17" s="224"/>
      <c r="E17" s="224"/>
      <c r="F17" s="224">
        <v>-437908</v>
      </c>
      <c r="G17" s="224">
        <v>89810488</v>
      </c>
      <c r="H17" s="224"/>
      <c r="I17" s="225">
        <f t="shared" ref="I17:I22" si="0">SUM(C17:H17)</f>
        <v>93777749</v>
      </c>
      <c r="J17" s="225"/>
      <c r="K17" s="225">
        <f t="shared" ref="K17:K22" si="1">I17+J17</f>
        <v>93777749</v>
      </c>
      <c r="L17" s="226"/>
    </row>
    <row r="18" spans="1:12" x14ac:dyDescent="0.2">
      <c r="A18" s="228" t="s">
        <v>363</v>
      </c>
      <c r="B18" s="229" t="s">
        <v>2</v>
      </c>
      <c r="C18" s="230"/>
      <c r="D18" s="230"/>
      <c r="E18" s="230"/>
      <c r="F18" s="230"/>
      <c r="G18" s="230"/>
      <c r="H18" s="230"/>
      <c r="I18" s="225">
        <f t="shared" si="0"/>
        <v>0</v>
      </c>
      <c r="J18" s="225"/>
      <c r="K18" s="225">
        <f t="shared" si="1"/>
        <v>0</v>
      </c>
    </row>
    <row r="19" spans="1:12" x14ac:dyDescent="0.2">
      <c r="A19" s="228" t="s">
        <v>364</v>
      </c>
      <c r="B19" s="229" t="s">
        <v>40</v>
      </c>
      <c r="C19" s="231">
        <v>4405169</v>
      </c>
      <c r="D19" s="231">
        <v>0</v>
      </c>
      <c r="E19" s="231">
        <v>0</v>
      </c>
      <c r="F19" s="231">
        <f t="shared" ref="F19:G19" si="2">F17+F18</f>
        <v>-437908</v>
      </c>
      <c r="G19" s="231">
        <f t="shared" si="2"/>
        <v>89810488</v>
      </c>
      <c r="H19" s="231">
        <v>0</v>
      </c>
      <c r="I19" s="225">
        <f t="shared" si="0"/>
        <v>93777749</v>
      </c>
      <c r="J19" s="225"/>
      <c r="K19" s="225">
        <f t="shared" si="1"/>
        <v>93777749</v>
      </c>
    </row>
    <row r="20" spans="1:12" x14ac:dyDescent="0.2">
      <c r="A20" s="228" t="s">
        <v>365</v>
      </c>
      <c r="B20" s="229" t="s">
        <v>20</v>
      </c>
      <c r="C20" s="231">
        <v>0</v>
      </c>
      <c r="D20" s="231">
        <v>0</v>
      </c>
      <c r="E20" s="231">
        <v>0</v>
      </c>
      <c r="F20" s="231">
        <f t="shared" ref="F20:G20" si="3">F21+F22</f>
        <v>-1852</v>
      </c>
      <c r="G20" s="231">
        <f t="shared" si="3"/>
        <v>2901260</v>
      </c>
      <c r="H20" s="231">
        <v>0</v>
      </c>
      <c r="I20" s="225">
        <f t="shared" si="0"/>
        <v>2899408</v>
      </c>
      <c r="J20" s="225"/>
      <c r="K20" s="225">
        <f t="shared" si="1"/>
        <v>2899408</v>
      </c>
    </row>
    <row r="21" spans="1:12" x14ac:dyDescent="0.2">
      <c r="A21" s="228" t="s">
        <v>366</v>
      </c>
      <c r="B21" s="229" t="s">
        <v>41</v>
      </c>
      <c r="C21" s="232"/>
      <c r="D21" s="232"/>
      <c r="E21" s="232"/>
      <c r="F21" s="232"/>
      <c r="G21" s="232">
        <v>2939845</v>
      </c>
      <c r="H21" s="224"/>
      <c r="I21" s="225">
        <f t="shared" si="0"/>
        <v>2939845</v>
      </c>
      <c r="J21" s="225"/>
      <c r="K21" s="225">
        <f t="shared" si="1"/>
        <v>2939845</v>
      </c>
    </row>
    <row r="22" spans="1:12" x14ac:dyDescent="0.2">
      <c r="A22" s="228" t="s">
        <v>367</v>
      </c>
      <c r="B22" s="229" t="s">
        <v>42</v>
      </c>
      <c r="C22" s="231">
        <v>0</v>
      </c>
      <c r="D22" s="231">
        <v>0</v>
      </c>
      <c r="E22" s="231">
        <v>0</v>
      </c>
      <c r="F22" s="231">
        <f t="shared" ref="F22:G22" si="4">SUM(F24:F32)</f>
        <v>-1852</v>
      </c>
      <c r="G22" s="231">
        <f t="shared" si="4"/>
        <v>-38585</v>
      </c>
      <c r="H22" s="231">
        <v>0</v>
      </c>
      <c r="I22" s="225">
        <f t="shared" si="0"/>
        <v>-40437</v>
      </c>
      <c r="J22" s="233"/>
      <c r="K22" s="225">
        <f t="shared" si="1"/>
        <v>-40437</v>
      </c>
    </row>
    <row r="23" spans="1:12" x14ac:dyDescent="0.2">
      <c r="A23" s="228" t="s">
        <v>258</v>
      </c>
      <c r="B23" s="229"/>
      <c r="C23" s="230"/>
      <c r="D23" s="230"/>
      <c r="E23" s="230"/>
      <c r="F23" s="230"/>
      <c r="G23" s="230"/>
      <c r="H23" s="230"/>
      <c r="I23" s="234"/>
      <c r="J23" s="224"/>
      <c r="K23" s="224"/>
    </row>
    <row r="24" spans="1:12" ht="24" x14ac:dyDescent="0.2">
      <c r="A24" s="228" t="s">
        <v>368</v>
      </c>
      <c r="B24" s="229" t="s">
        <v>43</v>
      </c>
      <c r="C24" s="232"/>
      <c r="D24" s="232"/>
      <c r="E24" s="232"/>
      <c r="F24" s="230"/>
      <c r="G24" s="232"/>
      <c r="H24" s="232"/>
      <c r="I24" s="231"/>
      <c r="J24" s="235"/>
      <c r="K24" s="236">
        <f>I24+J24</f>
        <v>0</v>
      </c>
    </row>
    <row r="25" spans="1:12" ht="24" x14ac:dyDescent="0.2">
      <c r="A25" s="228" t="s">
        <v>369</v>
      </c>
      <c r="B25" s="229" t="s">
        <v>44</v>
      </c>
      <c r="C25" s="232"/>
      <c r="D25" s="232"/>
      <c r="E25" s="232"/>
      <c r="F25" s="230"/>
      <c r="G25" s="230"/>
      <c r="H25" s="230"/>
      <c r="I25" s="231"/>
      <c r="J25" s="225"/>
      <c r="K25" s="236">
        <f t="shared" ref="K25:K32" si="5">I25+J25</f>
        <v>0</v>
      </c>
    </row>
    <row r="26" spans="1:12" x14ac:dyDescent="0.2">
      <c r="A26" s="228" t="s">
        <v>370</v>
      </c>
      <c r="B26" s="229" t="s">
        <v>45</v>
      </c>
      <c r="C26" s="232"/>
      <c r="D26" s="232"/>
      <c r="E26" s="232"/>
      <c r="F26" s="230"/>
      <c r="G26" s="230"/>
      <c r="H26" s="230"/>
      <c r="I26" s="231"/>
      <c r="J26" s="235"/>
      <c r="K26" s="236">
        <f t="shared" si="5"/>
        <v>0</v>
      </c>
    </row>
    <row r="27" spans="1:12" ht="24" x14ac:dyDescent="0.2">
      <c r="A27" s="228" t="s">
        <v>371</v>
      </c>
      <c r="B27" s="229" t="s">
        <v>46</v>
      </c>
      <c r="C27" s="232"/>
      <c r="D27" s="232"/>
      <c r="E27" s="232"/>
      <c r="F27" s="230"/>
      <c r="G27" s="230"/>
      <c r="H27" s="230"/>
      <c r="I27" s="231">
        <f>SUM(C27:H27)</f>
        <v>0</v>
      </c>
      <c r="J27" s="225"/>
      <c r="K27" s="236">
        <f t="shared" si="5"/>
        <v>0</v>
      </c>
    </row>
    <row r="28" spans="1:12" x14ac:dyDescent="0.2">
      <c r="A28" s="228" t="s">
        <v>270</v>
      </c>
      <c r="B28" s="229" t="s">
        <v>47</v>
      </c>
      <c r="C28" s="232"/>
      <c r="D28" s="232"/>
      <c r="E28" s="232"/>
      <c r="F28" s="230"/>
      <c r="G28" s="230">
        <v>-38585</v>
      </c>
      <c r="H28" s="230"/>
      <c r="I28" s="231">
        <f t="shared" ref="I28:I33" si="6">SUM(C28:H28)</f>
        <v>-38585</v>
      </c>
      <c r="J28" s="225"/>
      <c r="K28" s="236">
        <f t="shared" si="5"/>
        <v>-38585</v>
      </c>
    </row>
    <row r="29" spans="1:12" x14ac:dyDescent="0.2">
      <c r="A29" s="228" t="s">
        <v>372</v>
      </c>
      <c r="B29" s="229" t="s">
        <v>48</v>
      </c>
      <c r="C29" s="232"/>
      <c r="D29" s="232"/>
      <c r="E29" s="232"/>
      <c r="F29" s="230"/>
      <c r="G29" s="230"/>
      <c r="H29" s="230"/>
      <c r="I29" s="231">
        <f t="shared" si="6"/>
        <v>0</v>
      </c>
      <c r="J29" s="225"/>
      <c r="K29" s="236">
        <f t="shared" si="5"/>
        <v>0</v>
      </c>
    </row>
    <row r="30" spans="1:12" x14ac:dyDescent="0.2">
      <c r="A30" s="228" t="s">
        <v>373</v>
      </c>
      <c r="B30" s="229" t="s">
        <v>49</v>
      </c>
      <c r="C30" s="232"/>
      <c r="D30" s="232"/>
      <c r="E30" s="232"/>
      <c r="F30" s="230"/>
      <c r="G30" s="230"/>
      <c r="H30" s="230"/>
      <c r="I30" s="231">
        <f t="shared" si="6"/>
        <v>0</v>
      </c>
      <c r="J30" s="225"/>
      <c r="K30" s="236">
        <f t="shared" si="5"/>
        <v>0</v>
      </c>
    </row>
    <row r="31" spans="1:12" x14ac:dyDescent="0.2">
      <c r="A31" s="228" t="s">
        <v>374</v>
      </c>
      <c r="B31" s="229" t="s">
        <v>50</v>
      </c>
      <c r="C31" s="230"/>
      <c r="D31" s="230"/>
      <c r="E31" s="230"/>
      <c r="F31" s="230"/>
      <c r="G31" s="230"/>
      <c r="H31" s="230"/>
      <c r="I31" s="231">
        <f t="shared" si="6"/>
        <v>0</v>
      </c>
      <c r="J31" s="225"/>
      <c r="K31" s="236">
        <f t="shared" si="5"/>
        <v>0</v>
      </c>
    </row>
    <row r="32" spans="1:12" s="244" customFormat="1" ht="24" customHeight="1" x14ac:dyDescent="0.2">
      <c r="A32" s="237" t="s">
        <v>375</v>
      </c>
      <c r="B32" s="238" t="s">
        <v>51</v>
      </c>
      <c r="C32" s="239"/>
      <c r="D32" s="239"/>
      <c r="E32" s="239"/>
      <c r="F32" s="240">
        <v>-1852</v>
      </c>
      <c r="G32" s="240"/>
      <c r="H32" s="240"/>
      <c r="I32" s="241">
        <f t="shared" si="6"/>
        <v>-1852</v>
      </c>
      <c r="J32" s="242"/>
      <c r="K32" s="236">
        <f t="shared" si="5"/>
        <v>-1852</v>
      </c>
      <c r="L32" s="243"/>
    </row>
    <row r="33" spans="1:11" x14ac:dyDescent="0.2">
      <c r="A33" s="228" t="s">
        <v>376</v>
      </c>
      <c r="B33" s="229" t="s">
        <v>52</v>
      </c>
      <c r="C33" s="245">
        <v>0</v>
      </c>
      <c r="D33" s="245">
        <v>0</v>
      </c>
      <c r="E33" s="245">
        <v>0</v>
      </c>
      <c r="F33" s="245">
        <v>0</v>
      </c>
      <c r="G33" s="245">
        <f t="shared" ref="G33" si="7">SUM(G35+G40+G41+G42+G43+G44+G45+G46+G47)</f>
        <v>-8766348</v>
      </c>
      <c r="H33" s="245">
        <v>0</v>
      </c>
      <c r="I33" s="231">
        <f t="shared" si="6"/>
        <v>-8766348</v>
      </c>
      <c r="J33" s="233"/>
      <c r="K33" s="231">
        <f>I33+J33</f>
        <v>-8766348</v>
      </c>
    </row>
    <row r="34" spans="1:11" x14ac:dyDescent="0.2">
      <c r="A34" s="228" t="s">
        <v>258</v>
      </c>
      <c r="B34" s="229"/>
      <c r="C34" s="246"/>
      <c r="D34" s="246"/>
      <c r="E34" s="246"/>
      <c r="F34" s="246"/>
      <c r="G34" s="246"/>
      <c r="H34" s="246"/>
      <c r="I34" s="231"/>
      <c r="J34" s="234"/>
      <c r="K34" s="231"/>
    </row>
    <row r="35" spans="1:11" x14ac:dyDescent="0.2">
      <c r="A35" s="228" t="s">
        <v>377</v>
      </c>
      <c r="B35" s="229" t="s">
        <v>53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31"/>
      <c r="J35" s="233"/>
      <c r="K35" s="231">
        <f>I35+J35</f>
        <v>0</v>
      </c>
    </row>
    <row r="36" spans="1:11" x14ac:dyDescent="0.2">
      <c r="A36" s="228" t="s">
        <v>258</v>
      </c>
      <c r="B36" s="229"/>
      <c r="C36" s="246"/>
      <c r="D36" s="246"/>
      <c r="E36" s="246"/>
      <c r="F36" s="246"/>
      <c r="G36" s="246"/>
      <c r="H36" s="246"/>
      <c r="I36" s="230"/>
      <c r="J36" s="234"/>
      <c r="K36" s="231">
        <f t="shared" ref="K36:K47" si="8">I36+J36</f>
        <v>0</v>
      </c>
    </row>
    <row r="37" spans="1:11" x14ac:dyDescent="0.2">
      <c r="A37" s="228" t="s">
        <v>378</v>
      </c>
      <c r="B37" s="229"/>
      <c r="C37" s="230"/>
      <c r="D37" s="230"/>
      <c r="E37" s="230"/>
      <c r="F37" s="230"/>
      <c r="G37" s="230"/>
      <c r="H37" s="230"/>
      <c r="I37" s="231"/>
      <c r="J37" s="225"/>
      <c r="K37" s="231">
        <f t="shared" si="8"/>
        <v>0</v>
      </c>
    </row>
    <row r="38" spans="1:11" x14ac:dyDescent="0.2">
      <c r="A38" s="228" t="s">
        <v>379</v>
      </c>
      <c r="B38" s="229"/>
      <c r="C38" s="230"/>
      <c r="D38" s="230"/>
      <c r="E38" s="230"/>
      <c r="F38" s="230"/>
      <c r="G38" s="230"/>
      <c r="H38" s="230"/>
      <c r="I38" s="231"/>
      <c r="J38" s="225"/>
      <c r="K38" s="231">
        <f t="shared" si="8"/>
        <v>0</v>
      </c>
    </row>
    <row r="39" spans="1:11" x14ac:dyDescent="0.2">
      <c r="A39" s="228" t="s">
        <v>380</v>
      </c>
      <c r="B39" s="229"/>
      <c r="C39" s="230"/>
      <c r="D39" s="230"/>
      <c r="E39" s="230"/>
      <c r="F39" s="230"/>
      <c r="G39" s="230"/>
      <c r="H39" s="230"/>
      <c r="I39" s="231"/>
      <c r="J39" s="225"/>
      <c r="K39" s="231">
        <f t="shared" si="8"/>
        <v>0</v>
      </c>
    </row>
    <row r="40" spans="1:11" x14ac:dyDescent="0.2">
      <c r="A40" s="228" t="s">
        <v>381</v>
      </c>
      <c r="B40" s="229" t="s">
        <v>54</v>
      </c>
      <c r="C40" s="230"/>
      <c r="D40" s="230"/>
      <c r="E40" s="230"/>
      <c r="F40" s="230"/>
      <c r="G40" s="230"/>
      <c r="H40" s="230"/>
      <c r="I40" s="231"/>
      <c r="J40" s="225"/>
      <c r="K40" s="231">
        <f t="shared" si="8"/>
        <v>0</v>
      </c>
    </row>
    <row r="41" spans="1:11" x14ac:dyDescent="0.2">
      <c r="A41" s="228" t="s">
        <v>382</v>
      </c>
      <c r="B41" s="229" t="s">
        <v>55</v>
      </c>
      <c r="C41" s="230"/>
      <c r="D41" s="230"/>
      <c r="E41" s="230"/>
      <c r="F41" s="230"/>
      <c r="G41" s="230"/>
      <c r="H41" s="230"/>
      <c r="I41" s="231">
        <f t="shared" ref="I41:I49" si="9">SUM(C41:H41)</f>
        <v>0</v>
      </c>
      <c r="J41" s="225"/>
      <c r="K41" s="231">
        <f t="shared" si="8"/>
        <v>0</v>
      </c>
    </row>
    <row r="42" spans="1:11" x14ac:dyDescent="0.2">
      <c r="A42" s="228" t="s">
        <v>383</v>
      </c>
      <c r="B42" s="229" t="s">
        <v>56</v>
      </c>
      <c r="C42" s="230"/>
      <c r="D42" s="230"/>
      <c r="E42" s="230"/>
      <c r="F42" s="230"/>
      <c r="G42" s="230"/>
      <c r="H42" s="230"/>
      <c r="I42" s="231">
        <f t="shared" si="9"/>
        <v>0</v>
      </c>
      <c r="J42" s="225"/>
      <c r="K42" s="231">
        <f t="shared" si="8"/>
        <v>0</v>
      </c>
    </row>
    <row r="43" spans="1:11" x14ac:dyDescent="0.2">
      <c r="A43" s="228" t="s">
        <v>384</v>
      </c>
      <c r="B43" s="229" t="s">
        <v>57</v>
      </c>
      <c r="C43" s="230"/>
      <c r="D43" s="230"/>
      <c r="E43" s="230"/>
      <c r="F43" s="230"/>
      <c r="G43" s="230"/>
      <c r="H43" s="230"/>
      <c r="I43" s="231">
        <f t="shared" si="9"/>
        <v>0</v>
      </c>
      <c r="J43" s="225"/>
      <c r="K43" s="231">
        <f t="shared" si="8"/>
        <v>0</v>
      </c>
    </row>
    <row r="44" spans="1:11" x14ac:dyDescent="0.2">
      <c r="A44" s="228" t="s">
        <v>385</v>
      </c>
      <c r="B44" s="229" t="s">
        <v>58</v>
      </c>
      <c r="C44" s="230"/>
      <c r="D44" s="230"/>
      <c r="E44" s="230"/>
      <c r="F44" s="230"/>
      <c r="G44" s="230">
        <v>-8766348</v>
      </c>
      <c r="H44" s="230"/>
      <c r="I44" s="231">
        <f t="shared" si="9"/>
        <v>-8766348</v>
      </c>
      <c r="J44" s="225"/>
      <c r="K44" s="231">
        <f t="shared" si="8"/>
        <v>-8766348</v>
      </c>
    </row>
    <row r="45" spans="1:11" x14ac:dyDescent="0.2">
      <c r="A45" s="228" t="s">
        <v>386</v>
      </c>
      <c r="B45" s="229" t="s">
        <v>59</v>
      </c>
      <c r="C45" s="230"/>
      <c r="D45" s="230"/>
      <c r="E45" s="230"/>
      <c r="F45" s="230"/>
      <c r="G45" s="230"/>
      <c r="H45" s="230"/>
      <c r="I45" s="231">
        <f t="shared" si="9"/>
        <v>0</v>
      </c>
      <c r="J45" s="225"/>
      <c r="K45" s="231">
        <f t="shared" si="8"/>
        <v>0</v>
      </c>
    </row>
    <row r="46" spans="1:11" x14ac:dyDescent="0.2">
      <c r="A46" s="228" t="s">
        <v>387</v>
      </c>
      <c r="B46" s="229" t="s">
        <v>60</v>
      </c>
      <c r="C46" s="230"/>
      <c r="D46" s="230"/>
      <c r="E46" s="230"/>
      <c r="F46" s="230"/>
      <c r="G46" s="230"/>
      <c r="H46" s="230"/>
      <c r="I46" s="231">
        <f t="shared" si="9"/>
        <v>0</v>
      </c>
      <c r="J46" s="225"/>
      <c r="K46" s="231">
        <f t="shared" si="8"/>
        <v>0</v>
      </c>
    </row>
    <row r="47" spans="1:11" x14ac:dyDescent="0.2">
      <c r="A47" s="228" t="s">
        <v>388</v>
      </c>
      <c r="B47" s="229" t="s">
        <v>61</v>
      </c>
      <c r="C47" s="230"/>
      <c r="D47" s="230"/>
      <c r="E47" s="230"/>
      <c r="F47" s="230"/>
      <c r="G47" s="230"/>
      <c r="H47" s="230"/>
      <c r="I47" s="231">
        <f t="shared" si="9"/>
        <v>0</v>
      </c>
      <c r="J47" s="225"/>
      <c r="K47" s="231">
        <f t="shared" si="8"/>
        <v>0</v>
      </c>
    </row>
    <row r="48" spans="1:11" x14ac:dyDescent="0.2">
      <c r="A48" s="228" t="s">
        <v>389</v>
      </c>
      <c r="B48" s="229" t="s">
        <v>62</v>
      </c>
      <c r="C48" s="230"/>
      <c r="D48" s="230"/>
      <c r="E48" s="230"/>
      <c r="F48" s="230"/>
      <c r="G48" s="230"/>
      <c r="H48" s="230"/>
      <c r="I48" s="231">
        <f t="shared" si="9"/>
        <v>0</v>
      </c>
      <c r="J48" s="225"/>
      <c r="K48" s="231">
        <f>I48+J48</f>
        <v>0</v>
      </c>
    </row>
    <row r="49" spans="1:13" s="227" customFormat="1" x14ac:dyDescent="0.2">
      <c r="A49" s="222" t="s">
        <v>390</v>
      </c>
      <c r="B49" s="223" t="s">
        <v>63</v>
      </c>
      <c r="C49" s="272">
        <f>C19+C20+C33+C48</f>
        <v>4405169</v>
      </c>
      <c r="D49" s="272">
        <f t="shared" ref="D49:H49" si="10">D19+D20+D33+D48</f>
        <v>0</v>
      </c>
      <c r="E49" s="272">
        <f t="shared" si="10"/>
        <v>0</v>
      </c>
      <c r="F49" s="272">
        <f t="shared" si="10"/>
        <v>-439760</v>
      </c>
      <c r="G49" s="272">
        <f>G19+G20+G33+G48</f>
        <v>83945400</v>
      </c>
      <c r="H49" s="272">
        <f t="shared" si="10"/>
        <v>0</v>
      </c>
      <c r="I49" s="273">
        <f t="shared" si="9"/>
        <v>87910809</v>
      </c>
      <c r="J49" s="272"/>
      <c r="K49" s="273">
        <f t="shared" ref="K49" si="11">I49+J49</f>
        <v>87910809</v>
      </c>
      <c r="L49" s="226"/>
    </row>
    <row r="50" spans="1:13" x14ac:dyDescent="0.2">
      <c r="A50" s="228" t="s">
        <v>363</v>
      </c>
      <c r="B50" s="229" t="s">
        <v>64</v>
      </c>
      <c r="C50" s="230"/>
      <c r="D50" s="230"/>
      <c r="E50" s="230"/>
      <c r="F50" s="230"/>
      <c r="G50" s="230"/>
      <c r="H50" s="230"/>
      <c r="I50" s="231"/>
      <c r="J50" s="225"/>
      <c r="K50" s="231"/>
    </row>
    <row r="51" spans="1:13" ht="12.75" x14ac:dyDescent="0.2">
      <c r="A51" s="271" t="s">
        <v>391</v>
      </c>
      <c r="B51" s="255"/>
      <c r="C51" s="256"/>
      <c r="D51" s="256"/>
      <c r="E51" s="256"/>
      <c r="F51" s="256"/>
      <c r="G51" s="256"/>
      <c r="H51" s="256"/>
      <c r="I51" s="257"/>
      <c r="J51" s="257"/>
      <c r="K51" s="257"/>
    </row>
    <row r="52" spans="1:13" ht="12.75" x14ac:dyDescent="0.2">
      <c r="A52" s="271" t="s">
        <v>392</v>
      </c>
      <c r="B52" s="255"/>
      <c r="C52" s="256"/>
      <c r="D52" s="256"/>
      <c r="E52" s="256"/>
      <c r="F52" s="256"/>
      <c r="G52" s="256"/>
      <c r="H52" s="256"/>
      <c r="I52" s="257"/>
      <c r="J52" s="257"/>
      <c r="K52" s="257"/>
    </row>
    <row r="53" spans="1:13" ht="12.75" x14ac:dyDescent="0.2">
      <c r="A53" s="271" t="s">
        <v>393</v>
      </c>
      <c r="B53" s="255"/>
      <c r="C53" s="256"/>
      <c r="D53" s="256"/>
      <c r="E53" s="256"/>
      <c r="F53" s="256"/>
      <c r="G53" s="256"/>
      <c r="H53" s="256"/>
      <c r="I53" s="257"/>
      <c r="J53" s="257"/>
      <c r="K53" s="257"/>
    </row>
    <row r="54" spans="1:13" x14ac:dyDescent="0.2">
      <c r="A54" s="258" t="s">
        <v>394</v>
      </c>
      <c r="B54" s="255" t="s">
        <v>65</v>
      </c>
      <c r="C54" s="259">
        <v>4405169</v>
      </c>
      <c r="D54" s="259">
        <v>0</v>
      </c>
      <c r="E54" s="259">
        <v>0</v>
      </c>
      <c r="F54" s="259">
        <f t="shared" ref="F54:G54" si="12">F49+F50</f>
        <v>-439760</v>
      </c>
      <c r="G54" s="259">
        <f t="shared" si="12"/>
        <v>83945400</v>
      </c>
      <c r="H54" s="259">
        <v>0</v>
      </c>
      <c r="I54" s="260">
        <f t="shared" ref="I54:I83" si="13">SUM(C54:H54)</f>
        <v>87910809</v>
      </c>
      <c r="J54" s="261">
        <f>J49+J50</f>
        <v>0</v>
      </c>
      <c r="K54" s="260">
        <f>I54+J54</f>
        <v>87910809</v>
      </c>
    </row>
    <row r="55" spans="1:13" x14ac:dyDescent="0.2">
      <c r="A55" s="228" t="s">
        <v>395</v>
      </c>
      <c r="B55" s="229" t="s">
        <v>37</v>
      </c>
      <c r="C55" s="280">
        <v>0</v>
      </c>
      <c r="D55" s="280">
        <v>0</v>
      </c>
      <c r="E55" s="280">
        <v>0</v>
      </c>
      <c r="F55" s="280">
        <f t="shared" ref="F55" si="14">F56+F57</f>
        <v>1352</v>
      </c>
      <c r="G55" s="280">
        <f t="shared" ref="G55" si="15">G56+G57</f>
        <v>1479089</v>
      </c>
      <c r="H55" s="280">
        <v>0</v>
      </c>
      <c r="I55" s="231">
        <f t="shared" si="13"/>
        <v>1480441</v>
      </c>
      <c r="J55" s="233">
        <f>J56+J57</f>
        <v>0</v>
      </c>
      <c r="K55" s="231">
        <f t="shared" ref="K55:K84" si="16">I55+J55</f>
        <v>1480441</v>
      </c>
    </row>
    <row r="56" spans="1:13" x14ac:dyDescent="0.2">
      <c r="A56" s="228" t="s">
        <v>396</v>
      </c>
      <c r="B56" s="229" t="s">
        <v>66</v>
      </c>
      <c r="C56" s="281"/>
      <c r="D56" s="282"/>
      <c r="E56" s="282"/>
      <c r="F56" s="282"/>
      <c r="G56" s="283">
        <v>1479089</v>
      </c>
      <c r="H56" s="283"/>
      <c r="I56" s="231">
        <f t="shared" si="13"/>
        <v>1479089</v>
      </c>
      <c r="J56" s="225"/>
      <c r="K56" s="231">
        <f t="shared" si="16"/>
        <v>1479089</v>
      </c>
      <c r="M56" s="247"/>
    </row>
    <row r="57" spans="1:13" x14ac:dyDescent="0.2">
      <c r="A57" s="228" t="s">
        <v>397</v>
      </c>
      <c r="B57" s="229" t="s">
        <v>67</v>
      </c>
      <c r="C57" s="284">
        <v>0</v>
      </c>
      <c r="D57" s="284">
        <v>0</v>
      </c>
      <c r="E57" s="284">
        <v>0</v>
      </c>
      <c r="F57" s="284">
        <f t="shared" ref="F57" si="17">SUM(F59:F67)</f>
        <v>1352</v>
      </c>
      <c r="G57" s="284">
        <f t="shared" ref="G57" si="18">SUM(G59:G67)</f>
        <v>0</v>
      </c>
      <c r="H57" s="284">
        <v>0</v>
      </c>
      <c r="I57" s="231">
        <f t="shared" si="13"/>
        <v>1352</v>
      </c>
      <c r="J57" s="233">
        <f>SUM(J59:J67)</f>
        <v>0</v>
      </c>
      <c r="K57" s="231">
        <f t="shared" si="16"/>
        <v>1352</v>
      </c>
    </row>
    <row r="58" spans="1:13" x14ac:dyDescent="0.2">
      <c r="A58" s="228" t="s">
        <v>258</v>
      </c>
      <c r="B58" s="229"/>
      <c r="C58" s="281"/>
      <c r="D58" s="281"/>
      <c r="E58" s="281"/>
      <c r="F58" s="281"/>
      <c r="G58" s="281"/>
      <c r="H58" s="281"/>
      <c r="I58" s="231">
        <f t="shared" si="13"/>
        <v>0</v>
      </c>
      <c r="J58" s="234"/>
      <c r="K58" s="231"/>
    </row>
    <row r="59" spans="1:13" ht="24" x14ac:dyDescent="0.2">
      <c r="A59" s="228" t="s">
        <v>398</v>
      </c>
      <c r="B59" s="229" t="s">
        <v>68</v>
      </c>
      <c r="C59" s="282"/>
      <c r="D59" s="282"/>
      <c r="E59" s="282"/>
      <c r="F59" s="281"/>
      <c r="G59" s="282"/>
      <c r="H59" s="282"/>
      <c r="I59" s="231">
        <f>SUM(C59:H59)</f>
        <v>0</v>
      </c>
      <c r="J59" s="225"/>
      <c r="K59" s="231">
        <f t="shared" si="16"/>
        <v>0</v>
      </c>
    </row>
    <row r="60" spans="1:13" ht="24" x14ac:dyDescent="0.2">
      <c r="A60" s="228" t="s">
        <v>369</v>
      </c>
      <c r="B60" s="229" t="s">
        <v>69</v>
      </c>
      <c r="C60" s="281"/>
      <c r="D60" s="281"/>
      <c r="E60" s="281"/>
      <c r="F60" s="281"/>
      <c r="G60" s="281"/>
      <c r="H60" s="281"/>
      <c r="I60" s="231">
        <f t="shared" si="13"/>
        <v>0</v>
      </c>
      <c r="J60" s="225"/>
      <c r="K60" s="231">
        <f t="shared" si="16"/>
        <v>0</v>
      </c>
    </row>
    <row r="61" spans="1:13" ht="24" x14ac:dyDescent="0.2">
      <c r="A61" s="228" t="s">
        <v>399</v>
      </c>
      <c r="B61" s="229" t="s">
        <v>70</v>
      </c>
      <c r="C61" s="282"/>
      <c r="D61" s="282"/>
      <c r="E61" s="282"/>
      <c r="F61" s="281"/>
      <c r="G61" s="282"/>
      <c r="H61" s="282"/>
      <c r="I61" s="231">
        <f t="shared" si="13"/>
        <v>0</v>
      </c>
      <c r="J61" s="225"/>
      <c r="K61" s="231">
        <f t="shared" si="16"/>
        <v>0</v>
      </c>
    </row>
    <row r="62" spans="1:13" ht="24" x14ac:dyDescent="0.2">
      <c r="A62" s="228" t="s">
        <v>371</v>
      </c>
      <c r="B62" s="229" t="s">
        <v>71</v>
      </c>
      <c r="C62" s="281"/>
      <c r="D62" s="281"/>
      <c r="E62" s="281"/>
      <c r="F62" s="281"/>
      <c r="G62" s="281"/>
      <c r="H62" s="281"/>
      <c r="I62" s="231">
        <f t="shared" si="13"/>
        <v>0</v>
      </c>
      <c r="J62" s="225"/>
      <c r="K62" s="231">
        <f t="shared" si="16"/>
        <v>0</v>
      </c>
    </row>
    <row r="63" spans="1:13" x14ac:dyDescent="0.2">
      <c r="A63" s="228" t="s">
        <v>270</v>
      </c>
      <c r="B63" s="229" t="s">
        <v>72</v>
      </c>
      <c r="C63" s="281"/>
      <c r="D63" s="281"/>
      <c r="E63" s="281"/>
      <c r="F63" s="281"/>
      <c r="G63" s="281"/>
      <c r="H63" s="281"/>
      <c r="I63" s="231">
        <f t="shared" si="13"/>
        <v>0</v>
      </c>
      <c r="J63" s="225"/>
      <c r="K63" s="231">
        <f t="shared" si="16"/>
        <v>0</v>
      </c>
    </row>
    <row r="64" spans="1:13" x14ac:dyDescent="0.2">
      <c r="A64" s="228" t="s">
        <v>400</v>
      </c>
      <c r="B64" s="229" t="s">
        <v>73</v>
      </c>
      <c r="C64" s="282"/>
      <c r="D64" s="282"/>
      <c r="E64" s="281"/>
      <c r="F64" s="281"/>
      <c r="G64" s="282"/>
      <c r="H64" s="282"/>
      <c r="I64" s="231">
        <f t="shared" si="13"/>
        <v>0</v>
      </c>
      <c r="J64" s="225"/>
      <c r="K64" s="231">
        <f t="shared" si="16"/>
        <v>0</v>
      </c>
    </row>
    <row r="65" spans="1:11" ht="12.75" customHeight="1" x14ac:dyDescent="0.2">
      <c r="A65" s="228" t="s">
        <v>401</v>
      </c>
      <c r="B65" s="229" t="s">
        <v>74</v>
      </c>
      <c r="C65" s="282"/>
      <c r="D65" s="282"/>
      <c r="E65" s="282"/>
      <c r="F65" s="281"/>
      <c r="G65" s="282"/>
      <c r="H65" s="282"/>
      <c r="I65" s="231">
        <f t="shared" si="13"/>
        <v>0</v>
      </c>
      <c r="J65" s="225"/>
      <c r="K65" s="231">
        <f t="shared" si="16"/>
        <v>0</v>
      </c>
    </row>
    <row r="66" spans="1:11" x14ac:dyDescent="0.2">
      <c r="A66" s="228" t="s">
        <v>374</v>
      </c>
      <c r="B66" s="229" t="s">
        <v>75</v>
      </c>
      <c r="C66" s="281"/>
      <c r="D66" s="281"/>
      <c r="E66" s="281"/>
      <c r="F66" s="281"/>
      <c r="G66" s="281"/>
      <c r="H66" s="281"/>
      <c r="I66" s="231">
        <f t="shared" si="13"/>
        <v>0</v>
      </c>
      <c r="J66" s="225"/>
      <c r="K66" s="231">
        <f t="shared" si="16"/>
        <v>0</v>
      </c>
    </row>
    <row r="67" spans="1:11" x14ac:dyDescent="0.2">
      <c r="A67" s="228" t="s">
        <v>402</v>
      </c>
      <c r="B67" s="229" t="s">
        <v>76</v>
      </c>
      <c r="C67" s="282"/>
      <c r="D67" s="282"/>
      <c r="E67" s="282"/>
      <c r="F67" s="281">
        <v>1352</v>
      </c>
      <c r="G67" s="282"/>
      <c r="H67" s="282"/>
      <c r="I67" s="231">
        <f t="shared" si="13"/>
        <v>1352</v>
      </c>
      <c r="J67" s="225"/>
      <c r="K67" s="231">
        <f t="shared" si="16"/>
        <v>1352</v>
      </c>
    </row>
    <row r="68" spans="1:11" x14ac:dyDescent="0.2">
      <c r="A68" s="228" t="s">
        <v>403</v>
      </c>
      <c r="B68" s="229" t="s">
        <v>77</v>
      </c>
      <c r="C68" s="280">
        <v>0</v>
      </c>
      <c r="D68" s="280">
        <v>0</v>
      </c>
      <c r="E68" s="280">
        <v>0</v>
      </c>
      <c r="F68" s="280">
        <v>0</v>
      </c>
      <c r="G68" s="280">
        <f t="shared" ref="G68" si="19">SUM(G70+G75+G76+G77+G78+G79+G80+G81+G82)</f>
        <v>0</v>
      </c>
      <c r="H68" s="280">
        <v>0</v>
      </c>
      <c r="I68" s="231">
        <f t="shared" si="13"/>
        <v>0</v>
      </c>
      <c r="J68" s="233">
        <f>SUM(J70+J75+J76+J77+J78+J79+J80+J81+J82)</f>
        <v>0</v>
      </c>
      <c r="K68" s="231">
        <f t="shared" si="16"/>
        <v>0</v>
      </c>
    </row>
    <row r="69" spans="1:11" x14ac:dyDescent="0.2">
      <c r="A69" s="228" t="s">
        <v>258</v>
      </c>
      <c r="B69" s="229"/>
      <c r="C69" s="285"/>
      <c r="D69" s="285"/>
      <c r="E69" s="285"/>
      <c r="F69" s="285"/>
      <c r="G69" s="285"/>
      <c r="H69" s="285"/>
      <c r="I69" s="231"/>
      <c r="J69" s="234"/>
      <c r="K69" s="231"/>
    </row>
    <row r="70" spans="1:11" x14ac:dyDescent="0.2">
      <c r="A70" s="228" t="s">
        <v>404</v>
      </c>
      <c r="B70" s="229" t="s">
        <v>78</v>
      </c>
      <c r="C70" s="280">
        <v>0</v>
      </c>
      <c r="D70" s="280">
        <v>0</v>
      </c>
      <c r="E70" s="280">
        <v>0</v>
      </c>
      <c r="F70" s="280">
        <v>0</v>
      </c>
      <c r="G70" s="280">
        <v>0</v>
      </c>
      <c r="H70" s="280">
        <v>0</v>
      </c>
      <c r="I70" s="231">
        <f t="shared" si="13"/>
        <v>0</v>
      </c>
      <c r="J70" s="233">
        <f>SUM(J72:J74)</f>
        <v>0</v>
      </c>
      <c r="K70" s="231">
        <f t="shared" si="16"/>
        <v>0</v>
      </c>
    </row>
    <row r="71" spans="1:11" x14ac:dyDescent="0.2">
      <c r="A71" s="228" t="s">
        <v>258</v>
      </c>
      <c r="B71" s="229"/>
      <c r="C71" s="285"/>
      <c r="D71" s="285"/>
      <c r="E71" s="285"/>
      <c r="F71" s="285"/>
      <c r="G71" s="285"/>
      <c r="H71" s="285"/>
      <c r="I71" s="231"/>
      <c r="J71" s="234"/>
      <c r="K71" s="231"/>
    </row>
    <row r="72" spans="1:11" x14ac:dyDescent="0.2">
      <c r="A72" s="228" t="s">
        <v>378</v>
      </c>
      <c r="B72" s="229"/>
      <c r="C72" s="230"/>
      <c r="D72" s="230"/>
      <c r="E72" s="230"/>
      <c r="F72" s="230"/>
      <c r="G72" s="230"/>
      <c r="H72" s="230"/>
      <c r="I72" s="231">
        <f t="shared" si="13"/>
        <v>0</v>
      </c>
      <c r="J72" s="225"/>
      <c r="K72" s="231">
        <f t="shared" si="16"/>
        <v>0</v>
      </c>
    </row>
    <row r="73" spans="1:11" x14ac:dyDescent="0.2">
      <c r="A73" s="228" t="s">
        <v>379</v>
      </c>
      <c r="B73" s="229"/>
      <c r="C73" s="230"/>
      <c r="D73" s="230"/>
      <c r="E73" s="230"/>
      <c r="F73" s="230"/>
      <c r="G73" s="230"/>
      <c r="H73" s="230"/>
      <c r="I73" s="231">
        <f t="shared" si="13"/>
        <v>0</v>
      </c>
      <c r="J73" s="225"/>
      <c r="K73" s="231">
        <f t="shared" si="16"/>
        <v>0</v>
      </c>
    </row>
    <row r="74" spans="1:11" x14ac:dyDescent="0.2">
      <c r="A74" s="228" t="s">
        <v>380</v>
      </c>
      <c r="B74" s="229"/>
      <c r="C74" s="230"/>
      <c r="D74" s="230"/>
      <c r="E74" s="230"/>
      <c r="F74" s="230"/>
      <c r="G74" s="230"/>
      <c r="H74" s="230"/>
      <c r="I74" s="231">
        <f t="shared" si="13"/>
        <v>0</v>
      </c>
      <c r="J74" s="225"/>
      <c r="K74" s="231">
        <f t="shared" si="16"/>
        <v>0</v>
      </c>
    </row>
    <row r="75" spans="1:11" x14ac:dyDescent="0.2">
      <c r="A75" s="228" t="s">
        <v>381</v>
      </c>
      <c r="B75" s="229" t="s">
        <v>79</v>
      </c>
      <c r="C75" s="230"/>
      <c r="D75" s="230"/>
      <c r="E75" s="230"/>
      <c r="F75" s="230"/>
      <c r="G75" s="230"/>
      <c r="H75" s="230"/>
      <c r="I75" s="231">
        <f t="shared" si="13"/>
        <v>0</v>
      </c>
      <c r="J75" s="225"/>
      <c r="K75" s="231">
        <f t="shared" si="16"/>
        <v>0</v>
      </c>
    </row>
    <row r="76" spans="1:11" x14ac:dyDescent="0.2">
      <c r="A76" s="228" t="s">
        <v>382</v>
      </c>
      <c r="B76" s="229" t="s">
        <v>80</v>
      </c>
      <c r="C76" s="230"/>
      <c r="D76" s="230"/>
      <c r="E76" s="230"/>
      <c r="F76" s="230"/>
      <c r="G76" s="230"/>
      <c r="H76" s="230"/>
      <c r="I76" s="231">
        <f t="shared" si="13"/>
        <v>0</v>
      </c>
      <c r="J76" s="225"/>
      <c r="K76" s="231">
        <f t="shared" si="16"/>
        <v>0</v>
      </c>
    </row>
    <row r="77" spans="1:11" x14ac:dyDescent="0.2">
      <c r="A77" s="228" t="s">
        <v>405</v>
      </c>
      <c r="B77" s="229" t="s">
        <v>81</v>
      </c>
      <c r="C77" s="230"/>
      <c r="D77" s="230"/>
      <c r="E77" s="230"/>
      <c r="F77" s="230"/>
      <c r="G77" s="230"/>
      <c r="H77" s="230"/>
      <c r="I77" s="231">
        <f t="shared" si="13"/>
        <v>0</v>
      </c>
      <c r="J77" s="225"/>
      <c r="K77" s="231">
        <f t="shared" si="16"/>
        <v>0</v>
      </c>
    </row>
    <row r="78" spans="1:11" x14ac:dyDescent="0.2">
      <c r="A78" s="228" t="s">
        <v>406</v>
      </c>
      <c r="B78" s="229" t="s">
        <v>82</v>
      </c>
      <c r="C78" s="230"/>
      <c r="D78" s="230"/>
      <c r="E78" s="230"/>
      <c r="F78" s="230"/>
      <c r="G78" s="230"/>
      <c r="H78" s="230"/>
      <c r="I78" s="231">
        <f t="shared" si="13"/>
        <v>0</v>
      </c>
      <c r="J78" s="225"/>
      <c r="K78" s="231">
        <f t="shared" si="16"/>
        <v>0</v>
      </c>
    </row>
    <row r="79" spans="1:11" x14ac:dyDescent="0.2">
      <c r="A79" s="228" t="s">
        <v>385</v>
      </c>
      <c r="B79" s="229" t="s">
        <v>83</v>
      </c>
      <c r="C79" s="230"/>
      <c r="D79" s="230"/>
      <c r="E79" s="230"/>
      <c r="F79" s="230"/>
      <c r="G79" s="230"/>
      <c r="H79" s="230"/>
      <c r="I79" s="231">
        <f t="shared" si="13"/>
        <v>0</v>
      </c>
      <c r="J79" s="225"/>
      <c r="K79" s="231">
        <f t="shared" si="16"/>
        <v>0</v>
      </c>
    </row>
    <row r="80" spans="1:11" x14ac:dyDescent="0.2">
      <c r="A80" s="228" t="s">
        <v>386</v>
      </c>
      <c r="B80" s="229" t="s">
        <v>84</v>
      </c>
      <c r="C80" s="230"/>
      <c r="D80" s="230"/>
      <c r="E80" s="230"/>
      <c r="F80" s="230"/>
      <c r="G80" s="230"/>
      <c r="H80" s="230"/>
      <c r="I80" s="231">
        <f t="shared" si="13"/>
        <v>0</v>
      </c>
      <c r="J80" s="225"/>
      <c r="K80" s="231">
        <f t="shared" si="16"/>
        <v>0</v>
      </c>
    </row>
    <row r="81" spans="1:12" x14ac:dyDescent="0.2">
      <c r="A81" s="228" t="s">
        <v>387</v>
      </c>
      <c r="B81" s="229" t="s">
        <v>85</v>
      </c>
      <c r="C81" s="230"/>
      <c r="D81" s="230"/>
      <c r="E81" s="230"/>
      <c r="F81" s="230"/>
      <c r="G81" s="230"/>
      <c r="H81" s="230"/>
      <c r="I81" s="231">
        <f t="shared" si="13"/>
        <v>0</v>
      </c>
      <c r="J81" s="225"/>
      <c r="K81" s="231">
        <f t="shared" si="16"/>
        <v>0</v>
      </c>
    </row>
    <row r="82" spans="1:12" x14ac:dyDescent="0.2">
      <c r="A82" s="228" t="s">
        <v>388</v>
      </c>
      <c r="B82" s="229" t="s">
        <v>86</v>
      </c>
      <c r="C82" s="230"/>
      <c r="D82" s="230"/>
      <c r="E82" s="230"/>
      <c r="F82" s="230"/>
      <c r="G82" s="230"/>
      <c r="H82" s="230"/>
      <c r="I82" s="231">
        <f t="shared" si="13"/>
        <v>0</v>
      </c>
      <c r="J82" s="225"/>
      <c r="K82" s="231">
        <f t="shared" si="16"/>
        <v>0</v>
      </c>
    </row>
    <row r="83" spans="1:12" x14ac:dyDescent="0.2">
      <c r="A83" s="228" t="s">
        <v>389</v>
      </c>
      <c r="B83" s="229" t="s">
        <v>87</v>
      </c>
      <c r="C83" s="230"/>
      <c r="D83" s="230"/>
      <c r="E83" s="230"/>
      <c r="F83" s="230"/>
      <c r="G83" s="230"/>
      <c r="H83" s="230"/>
      <c r="I83" s="231">
        <f t="shared" si="13"/>
        <v>0</v>
      </c>
      <c r="J83" s="225"/>
      <c r="K83" s="231">
        <f t="shared" si="16"/>
        <v>0</v>
      </c>
    </row>
    <row r="84" spans="1:12" s="227" customFormat="1" x14ac:dyDescent="0.2">
      <c r="A84" s="222" t="s">
        <v>422</v>
      </c>
      <c r="B84" s="223">
        <v>800</v>
      </c>
      <c r="C84" s="225">
        <f>C54+C55+C68+C83</f>
        <v>4405169</v>
      </c>
      <c r="D84" s="225">
        <f t="shared" ref="D84:H84" si="20">D54+D55+D68+D83</f>
        <v>0</v>
      </c>
      <c r="E84" s="225">
        <f t="shared" si="20"/>
        <v>0</v>
      </c>
      <c r="F84" s="225">
        <f t="shared" si="20"/>
        <v>-438408</v>
      </c>
      <c r="G84" s="225">
        <f t="shared" si="20"/>
        <v>85424489</v>
      </c>
      <c r="H84" s="225">
        <f t="shared" si="20"/>
        <v>0</v>
      </c>
      <c r="I84" s="231">
        <f>SUM(C84:H84)</f>
        <v>89391250</v>
      </c>
      <c r="J84" s="225">
        <f t="shared" ref="J84" si="21">J54+J55+J68+J83</f>
        <v>0</v>
      </c>
      <c r="K84" s="231">
        <f t="shared" si="16"/>
        <v>89391250</v>
      </c>
      <c r="L84" s="226"/>
    </row>
    <row r="85" spans="1:12" s="249" customFormat="1" hidden="1" x14ac:dyDescent="0.2">
      <c r="A85" s="211" t="s">
        <v>88</v>
      </c>
      <c r="B85" s="211"/>
      <c r="C85" s="248">
        <f>C49-Ф1!D135</f>
        <v>0</v>
      </c>
      <c r="D85" s="248">
        <f>D49-Ф1!D136</f>
        <v>0</v>
      </c>
      <c r="E85" s="248">
        <f>E49-Ф1!D137</f>
        <v>0</v>
      </c>
      <c r="F85" s="248">
        <f>F49-Ф1!D138</f>
        <v>0</v>
      </c>
      <c r="G85" s="248">
        <f>G49-Ф1!D139</f>
        <v>0</v>
      </c>
      <c r="H85" s="248">
        <f>H49-Ф1!D146</f>
        <v>0</v>
      </c>
      <c r="I85" s="211"/>
      <c r="J85" s="211">
        <f>J49-Ф1!D148</f>
        <v>0</v>
      </c>
      <c r="K85" s="211">
        <f>K49-Ф1!D149</f>
        <v>0</v>
      </c>
      <c r="L85" s="211"/>
    </row>
    <row r="86" spans="1:12" s="249" customFormat="1" hidden="1" x14ac:dyDescent="0.2">
      <c r="A86" s="250" t="s">
        <v>89</v>
      </c>
      <c r="B86" s="211"/>
      <c r="C86" s="248">
        <f>C84-Ф1!C135</f>
        <v>0</v>
      </c>
      <c r="D86" s="248">
        <f>D84-Ф1!C136</f>
        <v>0</v>
      </c>
      <c r="E86" s="248">
        <f>E84-Ф1!C137</f>
        <v>0</v>
      </c>
      <c r="F86" s="248">
        <f>F84-Ф1!C138</f>
        <v>0</v>
      </c>
      <c r="G86" s="248">
        <f>G84-Ф1!C139</f>
        <v>0</v>
      </c>
      <c r="H86" s="248">
        <f>H84-Ф1!C146</f>
        <v>0</v>
      </c>
      <c r="I86" s="211"/>
      <c r="J86" s="211">
        <f>J84-Ф1!C148</f>
        <v>0</v>
      </c>
      <c r="K86" s="211">
        <f>K84-Ф1!C149</f>
        <v>0</v>
      </c>
      <c r="L86" s="211"/>
    </row>
    <row r="87" spans="1:12" s="253" customFormat="1" x14ac:dyDescent="0.2">
      <c r="A87" s="251"/>
      <c r="B87" s="251"/>
      <c r="C87" s="252"/>
      <c r="D87" s="252"/>
      <c r="E87" s="252"/>
      <c r="F87" s="252"/>
      <c r="G87" s="252"/>
      <c r="H87" s="252"/>
      <c r="I87" s="251"/>
      <c r="J87" s="251"/>
      <c r="K87" s="251"/>
      <c r="L87" s="211"/>
    </row>
    <row r="88" spans="1:12" s="276" customFormat="1" ht="15.75" x14ac:dyDescent="0.2">
      <c r="A88" s="274"/>
      <c r="B88" s="275"/>
      <c r="C88" s="275"/>
      <c r="D88" s="275"/>
    </row>
    <row r="89" spans="1:12" s="276" customFormat="1" ht="15.75" x14ac:dyDescent="0.2">
      <c r="A89" s="274"/>
      <c r="B89" s="275"/>
      <c r="C89" s="275"/>
      <c r="D89" s="275"/>
    </row>
    <row r="90" spans="1:12" s="276" customFormat="1" ht="15.75" x14ac:dyDescent="0.2">
      <c r="A90" s="274" t="s">
        <v>423</v>
      </c>
      <c r="B90" s="275"/>
      <c r="C90" s="275"/>
      <c r="D90" s="275"/>
    </row>
    <row r="91" spans="1:12" s="276" customFormat="1" ht="18" customHeight="1" x14ac:dyDescent="0.25">
      <c r="A91" s="274" t="s">
        <v>424</v>
      </c>
      <c r="B91" s="275"/>
      <c r="C91" s="278" t="s">
        <v>407</v>
      </c>
      <c r="D91" s="277"/>
    </row>
    <row r="92" spans="1:12" s="91" customFormat="1" ht="12.75" x14ac:dyDescent="0.2">
      <c r="A92" s="87"/>
      <c r="B92" s="88"/>
      <c r="C92" s="307" t="s">
        <v>221</v>
      </c>
      <c r="D92" s="308"/>
      <c r="E92" s="13"/>
      <c r="F92" s="13"/>
    </row>
    <row r="93" spans="1:12" s="91" customFormat="1" ht="12.75" x14ac:dyDescent="0.2">
      <c r="A93" s="92"/>
      <c r="B93" s="88"/>
      <c r="E93" s="13"/>
      <c r="F93" s="13"/>
    </row>
    <row r="94" spans="1:12" s="91" customFormat="1" ht="15.75" customHeight="1" x14ac:dyDescent="0.2">
      <c r="A94" s="274" t="s">
        <v>408</v>
      </c>
      <c r="B94" s="88"/>
      <c r="E94" s="13"/>
      <c r="F94" s="13"/>
    </row>
    <row r="95" spans="1:12" s="91" customFormat="1" ht="12.75" x14ac:dyDescent="0.2">
      <c r="A95" s="290"/>
      <c r="B95" s="88"/>
      <c r="C95" s="288" t="s">
        <v>221</v>
      </c>
      <c r="D95" s="289"/>
      <c r="E95" s="13"/>
      <c r="F95" s="13"/>
    </row>
    <row r="96" spans="1:12" s="91" customFormat="1" ht="12.75" x14ac:dyDescent="0.2">
      <c r="A96" s="87" t="s">
        <v>222</v>
      </c>
      <c r="B96" s="88"/>
      <c r="C96" s="88"/>
      <c r="D96" s="88"/>
      <c r="E96" s="13"/>
      <c r="F96" s="13"/>
    </row>
    <row r="97" spans="1:12" s="300" customFormat="1" x14ac:dyDescent="0.2">
      <c r="A97" s="295"/>
      <c r="B97" s="296"/>
      <c r="C97" s="297"/>
      <c r="D97" s="298"/>
      <c r="E97" s="298"/>
      <c r="F97" s="298"/>
      <c r="G97" s="298"/>
      <c r="H97" s="298"/>
      <c r="I97" s="296"/>
      <c r="J97" s="296"/>
      <c r="K97" s="296"/>
      <c r="L97" s="299"/>
    </row>
    <row r="98" spans="1:12" s="300" customFormat="1" x14ac:dyDescent="0.2">
      <c r="A98" s="295"/>
      <c r="B98" s="296"/>
      <c r="C98" s="298"/>
      <c r="D98" s="298"/>
      <c r="E98" s="298"/>
      <c r="F98" s="298"/>
      <c r="G98" s="298"/>
      <c r="H98" s="298"/>
      <c r="I98" s="296"/>
      <c r="J98" s="296"/>
      <c r="K98" s="296"/>
      <c r="L98" s="299"/>
    </row>
    <row r="99" spans="1:12" s="300" customFormat="1" x14ac:dyDescent="0.2">
      <c r="A99" s="301"/>
      <c r="B99" s="296"/>
      <c r="C99" s="298"/>
      <c r="D99" s="298"/>
      <c r="E99" s="298"/>
      <c r="F99" s="298"/>
      <c r="G99" s="298"/>
      <c r="H99" s="298"/>
      <c r="I99" s="296"/>
      <c r="J99" s="296"/>
      <c r="K99" s="296"/>
      <c r="L99" s="299"/>
    </row>
    <row r="100" spans="1:12" s="300" customFormat="1" x14ac:dyDescent="0.2">
      <c r="A100" s="301"/>
      <c r="B100" s="296"/>
      <c r="C100" s="297"/>
      <c r="D100" s="298"/>
      <c r="E100" s="298"/>
      <c r="F100" s="298"/>
      <c r="G100" s="298"/>
      <c r="H100" s="298"/>
      <c r="I100" s="296"/>
      <c r="J100" s="296"/>
      <c r="K100" s="296"/>
      <c r="L100" s="299"/>
    </row>
    <row r="101" spans="1:12" s="300" customFormat="1" x14ac:dyDescent="0.2">
      <c r="A101" s="295"/>
      <c r="B101" s="296"/>
      <c r="C101" s="298"/>
      <c r="D101" s="298"/>
      <c r="E101" s="298"/>
      <c r="F101" s="298"/>
      <c r="G101" s="298"/>
      <c r="H101" s="298"/>
      <c r="I101" s="296"/>
      <c r="J101" s="296"/>
      <c r="K101" s="296"/>
      <c r="L101" s="299"/>
    </row>
    <row r="102" spans="1:12" s="300" customFormat="1" x14ac:dyDescent="0.2">
      <c r="A102" s="295"/>
      <c r="B102" s="296"/>
      <c r="C102" s="298"/>
      <c r="D102" s="298"/>
      <c r="E102" s="298"/>
      <c r="F102" s="298"/>
      <c r="G102" s="298"/>
      <c r="H102" s="298"/>
      <c r="I102" s="296"/>
      <c r="J102" s="296"/>
      <c r="K102" s="296"/>
      <c r="L102" s="299"/>
    </row>
    <row r="103" spans="1:12" s="300" customFormat="1" x14ac:dyDescent="0.2">
      <c r="A103" s="301"/>
      <c r="B103" s="302"/>
      <c r="C103" s="298"/>
      <c r="D103" s="297"/>
      <c r="E103" s="297"/>
      <c r="F103" s="297"/>
      <c r="G103" s="297"/>
      <c r="H103" s="297"/>
      <c r="I103" s="302"/>
      <c r="J103" s="302"/>
      <c r="K103" s="302"/>
      <c r="L103" s="299"/>
    </row>
    <row r="104" spans="1:12" s="300" customFormat="1" x14ac:dyDescent="0.2">
      <c r="A104" s="301"/>
      <c r="B104" s="302"/>
      <c r="C104" s="297"/>
      <c r="D104" s="297"/>
      <c r="E104" s="297"/>
      <c r="F104" s="297"/>
      <c r="G104" s="297"/>
      <c r="H104" s="297"/>
      <c r="I104" s="302"/>
      <c r="J104" s="302"/>
      <c r="K104" s="302"/>
      <c r="L104" s="299"/>
    </row>
    <row r="105" spans="1:12" s="300" customFormat="1" x14ac:dyDescent="0.2">
      <c r="A105" s="301"/>
      <c r="B105" s="302"/>
      <c r="C105" s="297"/>
      <c r="D105" s="297"/>
      <c r="E105" s="297"/>
      <c r="F105" s="297"/>
      <c r="G105" s="297"/>
      <c r="H105" s="297"/>
      <c r="I105" s="302"/>
      <c r="J105" s="302"/>
      <c r="K105" s="302"/>
      <c r="L105" s="299"/>
    </row>
    <row r="106" spans="1:12" s="300" customFormat="1" x14ac:dyDescent="0.2">
      <c r="A106" s="301"/>
      <c r="B106" s="302"/>
      <c r="C106" s="297"/>
      <c r="D106" s="297"/>
      <c r="E106" s="297"/>
      <c r="F106" s="297"/>
      <c r="G106" s="297"/>
      <c r="H106" s="297"/>
      <c r="I106" s="302"/>
      <c r="J106" s="302"/>
      <c r="K106" s="302"/>
      <c r="L106" s="299"/>
    </row>
    <row r="107" spans="1:12" s="300" customFormat="1" x14ac:dyDescent="0.2">
      <c r="A107" s="301"/>
      <c r="B107" s="302"/>
      <c r="C107" s="297"/>
      <c r="D107" s="297"/>
      <c r="E107" s="297"/>
      <c r="F107" s="297"/>
      <c r="G107" s="297"/>
      <c r="H107" s="297"/>
      <c r="I107" s="302"/>
      <c r="J107" s="302"/>
      <c r="K107" s="302"/>
      <c r="L107" s="299"/>
    </row>
    <row r="108" spans="1:12" s="300" customFormat="1" x14ac:dyDescent="0.2">
      <c r="A108" s="301"/>
      <c r="B108" s="302"/>
      <c r="C108" s="297"/>
      <c r="D108" s="297"/>
      <c r="E108" s="297"/>
      <c r="F108" s="297"/>
      <c r="G108" s="297"/>
      <c r="H108" s="297"/>
      <c r="I108" s="302"/>
      <c r="J108" s="302"/>
      <c r="K108" s="302"/>
      <c r="L108" s="299"/>
    </row>
    <row r="109" spans="1:12" s="300" customFormat="1" x14ac:dyDescent="0.2">
      <c r="A109" s="301"/>
      <c r="B109" s="302"/>
      <c r="C109" s="297"/>
      <c r="D109" s="297"/>
      <c r="E109" s="297"/>
      <c r="F109" s="297"/>
      <c r="G109" s="297"/>
      <c r="H109" s="297"/>
      <c r="I109" s="302"/>
      <c r="J109" s="302"/>
      <c r="K109" s="302"/>
      <c r="L109" s="299"/>
    </row>
    <row r="110" spans="1:12" s="300" customFormat="1" x14ac:dyDescent="0.2">
      <c r="A110" s="301"/>
      <c r="B110" s="302"/>
      <c r="C110" s="297"/>
      <c r="D110" s="297"/>
      <c r="E110" s="297"/>
      <c r="F110" s="297"/>
      <c r="G110" s="297"/>
      <c r="H110" s="297"/>
      <c r="I110" s="302"/>
      <c r="J110" s="302"/>
      <c r="K110" s="302"/>
      <c r="L110" s="299"/>
    </row>
    <row r="111" spans="1:12" s="300" customFormat="1" x14ac:dyDescent="0.2">
      <c r="A111" s="301"/>
      <c r="B111" s="302"/>
      <c r="C111" s="297"/>
      <c r="D111" s="297"/>
      <c r="E111" s="297"/>
      <c r="F111" s="297"/>
      <c r="G111" s="297"/>
      <c r="H111" s="297"/>
      <c r="I111" s="302"/>
      <c r="J111" s="302"/>
      <c r="K111" s="302"/>
      <c r="L111" s="299"/>
    </row>
  </sheetData>
  <mergeCells count="7">
    <mergeCell ref="C92:D92"/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cp:lastPrinted>2023-02-20T03:47:48Z</cp:lastPrinted>
  <dcterms:created xsi:type="dcterms:W3CDTF">2023-02-17T05:34:02Z</dcterms:created>
  <dcterms:modified xsi:type="dcterms:W3CDTF">2025-05-02T10:19:13Z</dcterms:modified>
</cp:coreProperties>
</file>