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4 кв 2024\На сайте\"/>
    </mc:Choice>
  </mc:AlternateContent>
  <xr:revisionPtr revIDLastSave="0" documentId="13_ncr:1_{1D854DC7-4B74-4943-A1A1-D9EAFC4F1767}" xr6:coauthVersionLast="36" xr6:coauthVersionMax="36" xr10:uidLastSave="{00000000-0000-0000-0000-000000000000}"/>
  <bookViews>
    <workbookView xWindow="-120" yWindow="-120" windowWidth="29040" windowHeight="15840" activeTab="3" xr2:uid="{C8A3A08A-F615-41A6-9050-F6B30EDAF56A}"/>
  </bookViews>
  <sheets>
    <sheet name="Ф1" sheetId="5" r:id="rId1"/>
    <sheet name="Ф2" sheetId="6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localSheetId="0" hidden="1">'[5]Prelim Cost'!$B$31:$L$31</definedName>
    <definedName name="__1__123Graph_ACHART_3" localSheetId="1" hidden="1">'[5]Prelim Cost'!$B$31:$L$31</definedName>
    <definedName name="__1__123Graph_ACHART_3" hidden="1">'[5]Prelim Cost'!$B$31:$L$31</definedName>
    <definedName name="__2__123Graph_BCHART_3" localSheetId="0" hidden="1">'[5]Prelim Cost'!$B$33:$L$33</definedName>
    <definedName name="__2__123Graph_BCHART_3" localSheetId="1" hidden="1">'[5]Prelim Cost'!$B$33:$L$33</definedName>
    <definedName name="__2__123Graph_BCHART_3" hidden="1">'[5]Prelim Cost'!$B$33:$L$33</definedName>
    <definedName name="__3__123Graph_CCHART_3" localSheetId="0" hidden="1">'[5]Prelim Cost'!$B$36:$L$36</definedName>
    <definedName name="__3__123Graph_CCHART_3" localSheetId="1" hidden="1">'[5]Prelim Cost'!$B$36:$L$36</definedName>
    <definedName name="__3__123Graph_CCHART_3" hidden="1">'[5]Prelim Cost'!$B$36:$L$36</definedName>
    <definedName name="__5450_01">#REF!</definedName>
    <definedName name="__5456_n">#REF!</definedName>
    <definedName name="__A70000" localSheetId="0">'[6]B-4'!#REF!</definedName>
    <definedName name="__A70000" localSheetId="1">'[6]B-4'!#REF!</definedName>
    <definedName name="__A70000">'[7]B-4'!#REF!</definedName>
    <definedName name="__A80000" localSheetId="0">'[6]B-4'!#REF!</definedName>
    <definedName name="__A80000" localSheetId="1">'[6]B-4'!#REF!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 localSheetId="0">[8]Расчет_Ин!$H$8</definedName>
    <definedName name="__MIF1" localSheetId="1">[8]Расчет_Ин!$H$8</definedName>
    <definedName name="__MIF1">[9]Расчет_Ин!$H$8</definedName>
    <definedName name="__MIF2">#REF!</definedName>
    <definedName name="__RA1">#REF!</definedName>
    <definedName name="__sh1" localSheetId="0">'[10]I-Index'!#REF!</definedName>
    <definedName name="__sh1" localSheetId="1">'[10]I-Index'!#REF!</definedName>
    <definedName name="__sh1">'[11]I-Index'!#REF!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'[12]Prelim Cost'!$B$33:$L$33</definedName>
    <definedName name="_123" hidden="1">'[13]Prelim Cost'!$B$31:$L$31</definedName>
    <definedName name="_1234" hidden="1">'[12]Prelim Cost'!$B$36:$L$36</definedName>
    <definedName name="_123Gr" hidden="1">'[12]Prelim Cost'!$B$31:$L$31</definedName>
    <definedName name="_123Graph_ACHART2" hidden="1">'[13]Prelim Cost'!$B$31:$L$31</definedName>
    <definedName name="_124" hidden="1">'[13]Prelim Cost'!$B$31:$L$31</definedName>
    <definedName name="_125" hidden="1">'[13]Prelim Cost'!$B$33:$L$33</definedName>
    <definedName name="_126" hidden="1">'[13]Prelim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'[14]A-20'!$C$149</definedName>
    <definedName name="_4151_01">'[14]A-20'!$E$149</definedName>
    <definedName name="_4151_n">#REF!</definedName>
    <definedName name="_4152_00">'[14]A-20'!$C$150</definedName>
    <definedName name="_4152_01">'[14]A-20'!$E$150</definedName>
    <definedName name="_4152_n">#REF!</definedName>
    <definedName name="_4155_00">'[14]A-20'!$C$151</definedName>
    <definedName name="_4155_01">'[14]A-20'!$E$151</definedName>
    <definedName name="_4155_n">'[14]A-20'!$B$151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'[14]A-20'!$C$170</definedName>
    <definedName name="_4450_01">'[14]A-20'!$E$170</definedName>
    <definedName name="_4450_n">'[14]A-20'!$B$170</definedName>
    <definedName name="_4490_n">#REF!</definedName>
    <definedName name="_4491_00">'[14]A-20'!$C$173</definedName>
    <definedName name="_4491_01">'[14]A-20'!$E$173</definedName>
    <definedName name="_4491_n">'[14]A-20'!$B$173</definedName>
    <definedName name="_4500_n">#REF!</definedName>
    <definedName name="_4510_00">'[14]A-20'!$C$176</definedName>
    <definedName name="_4510_01">'[14]A-20'!$E$176</definedName>
    <definedName name="_4510_n">'[14]A-20'!$B$176</definedName>
    <definedName name="_4530_00">'[14]A-20'!$C$177</definedName>
    <definedName name="_4530_01">'[14]A-20'!$E$177</definedName>
    <definedName name="_4530_n">'[14]A-20'!$B$177</definedName>
    <definedName name="_4600_n">#REF!</definedName>
    <definedName name="_4601_00">#REF!</definedName>
    <definedName name="_4601_01">#REF!</definedName>
    <definedName name="_4601_n">#REF!</definedName>
    <definedName name="_4603_00">'[14]A-20'!$C$181</definedName>
    <definedName name="_4603_01">'[14]A-20'!$E$181</definedName>
    <definedName name="_4603_n">'[14]A-20'!$B$181</definedName>
    <definedName name="_4604_00">'[14]A-20'!$C$182</definedName>
    <definedName name="_4604_01">'[14]A-20'!$E$182</definedName>
    <definedName name="_4604_n">'[14]A-20'!$B$182</definedName>
    <definedName name="_4606_00">'[14]A-20'!$C$183</definedName>
    <definedName name="_4606_01">'[14]A-20'!$E$183</definedName>
    <definedName name="_4606_n">'[14]A-20'!$B$183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'[14]A-20'!$C$188</definedName>
    <definedName name="_4703_01">'[14]A-20'!$E$188</definedName>
    <definedName name="_4703_n">'[14]A-20'!$B$188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'[15]B1.2'!#REF!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'[14]A-20'!$C$27</definedName>
    <definedName name="_5302_01">'[14]A-20'!$E$27</definedName>
    <definedName name="_5302_n">'[14]A-20'!$B$27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'[14]A-20'!$C$41</definedName>
    <definedName name="_5510_01">'[14]A-20'!$E$41</definedName>
    <definedName name="_5510_n">'[14]A-20'!$B$41</definedName>
    <definedName name="_5530_00">'[14]A-20'!$C$42</definedName>
    <definedName name="_5530_01">'[14]A-20'!$E$42</definedName>
    <definedName name="_5530_n">'[14]A-20'!$B$42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'[14]A-20'!$C$46</definedName>
    <definedName name="_5602_01">'[14]A-20'!$E$46</definedName>
    <definedName name="_5602_n">#REF!</definedName>
    <definedName name="_5603_00">'[14]A-20'!$C$47</definedName>
    <definedName name="_5603_01">'[14]A-20'!$E$47</definedName>
    <definedName name="_5603_n">'[14]A-20'!$B$47</definedName>
    <definedName name="_5604_00">'[14]A-20'!$C$48</definedName>
    <definedName name="_5604_01">'[14]A-20'!$E$48</definedName>
    <definedName name="_5604_n">'[14]A-20'!$B$48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'[14]A-20'!$C$53</definedName>
    <definedName name="_5703_01">'[14]A-20'!$E$53</definedName>
    <definedName name="_5703_n">'[14]A-20'!$B$53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'[16]B-4'!#REF!</definedName>
    <definedName name="_A80000">'[16]B-4'!#REF!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[17]Расчет_Ин!$H$8</definedName>
    <definedName name="_MIF2">#REF!</definedName>
    <definedName name="_RA1">#REF!</definedName>
    <definedName name="_sh1" localSheetId="0">'[18]I-Index'!#REF!</definedName>
    <definedName name="_sh1" localSheetId="1">'[18]I-Index'!#REF!</definedName>
    <definedName name="_sh1">'[19]I-Index'!#REF!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'[16]Bal Sheet'!#REF!</definedName>
    <definedName name="ARP_Threshold">'[16]Bal Sheet'!#REF!</definedName>
    <definedName name="as">[20]Dictionaries!$C$2:$C$5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'[13]CamKum Prod'!$H$11</definedName>
    <definedName name="BS">'[21]B-1.7'!$A$1:$D$65536</definedName>
    <definedName name="Capital">#REF!</definedName>
    <definedName name="CASHCVNMAY">'[22]Cash CCI Detail'!$G$28+'[22]Cash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[23]Info!$G$6</definedName>
    <definedName name="Code">#REF!</definedName>
    <definedName name="CompOt">'[24]5R'!CompOt</definedName>
    <definedName name="CompRas">'[24]5R'!CompRas</definedName>
    <definedName name="Current">#REF!</definedName>
    <definedName name="CY_Administration">'[16]Income Statement'!#REF!</definedName>
    <definedName name="CY_Cost_of_Sales">'[16]Income Statement'!#REF!</definedName>
    <definedName name="CY_Current_Liabilities">'[16]Bal Sheet'!#REF!</definedName>
    <definedName name="CY_Depreciation">'[16]Income Statement'!#REF!</definedName>
    <definedName name="CY_Gross_Profit">'[16]Income Statement'!#REF!</definedName>
    <definedName name="CY_Interest_Expense">'[16]Income Statement'!#REF!</definedName>
    <definedName name="CY_Market_Value_of_Equity">'[16]Income Statement'!#REF!</definedName>
    <definedName name="CY_Marketable_Sec">'[16]Bal Sheet'!#REF!</definedName>
    <definedName name="CY_NET_PROFIT">'[16]Income Statement'!#REF!</definedName>
    <definedName name="CY_Operating_Income">'[16]Income Statement'!#REF!</definedName>
    <definedName name="CY_Other">'[16]Income Statement'!#REF!</definedName>
    <definedName name="CY_Other_LT_Assets">'[16]Bal Sheet'!#REF!</definedName>
    <definedName name="CY_Preferred_Stock">'[16]Bal Sheet'!#REF!</definedName>
    <definedName name="CY_Selling">'[16]Income Statement'!#REF!</definedName>
    <definedName name="CY_Tangible_Net_Worth">'[16]Income Statement'!#REF!</definedName>
    <definedName name="CY_Taxes">'[16]Income Statement'!#REF!</definedName>
    <definedName name="CY_Working_Capital">'[16]Income Statement'!#REF!</definedName>
    <definedName name="dItemsToTest">#REF!</definedName>
    <definedName name="dPlanningMateriality">[25]Sheet1!$B$45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'[24]5R'!ew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'[26]новая _5'!#REF!</definedName>
    <definedName name="Expense">#REF!</definedName>
    <definedName name="fg">'[24]5R'!fg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'[27]56_1'!hj</definedName>
    <definedName name="IAS_BS1998">#REF!</definedName>
    <definedName name="IAS_IS1998">#REF!</definedName>
    <definedName name="INV">#REF!</definedName>
    <definedName name="item">[28]Статьи!$A$3:$B$55</definedName>
    <definedName name="itemm">[29]Статьи!$A$3:$B$42</definedName>
    <definedName name="k">'[24]5R'!k</definedName>
    <definedName name="kjj" hidden="1">'[13]Prelim Cost'!$B$31:$L$31</definedName>
    <definedName name="kto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L_Adjust">[31]Links!$H$1:$H$65536</definedName>
    <definedName name="L_AJE_Tot">[31]Links!$G$1:$G$65536</definedName>
    <definedName name="L_CY_Beg">[31]Links!$F$1:$F$65536</definedName>
    <definedName name="L_CY_End">[31]Links!$J$1:$J$65536</definedName>
    <definedName name="L_PY_End">[31]Links!$K$1:$K$65536</definedName>
    <definedName name="L_RJE_Tot">[31]Links!$I$1:$I$65536</definedName>
    <definedName name="m_2005">'[32]1NK'!$R$10:$R$1877</definedName>
    <definedName name="m_2006">'[32]1NK'!$S$10:$S$1838</definedName>
    <definedName name="m_2007">'[32]1NK'!$T$10:$T$1838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'[33]2.2 ОтклОТМ'!$G$1:$G$65536</definedName>
    <definedName name="m_OTM2006">'[33]2.2 ОтклОТМ'!$J$1:$J$65536</definedName>
    <definedName name="m_OTM2007">'[33]2.2 ОтклОТМ'!$M$1:$M$65536</definedName>
    <definedName name="m_OTM2008">'[33]2.2 ОтклОТМ'!$P$1:$P$65536</definedName>
    <definedName name="m_OTM2009">'[33]2.2 ОтклОТМ'!$S$1:$S$65536</definedName>
    <definedName name="m_OTM2010">'[33]2.2 ОтклОТМ'!$V$1:$V$65536</definedName>
    <definedName name="m_OTMizm">'[33]1.3.2 ОТМ'!$K$1:$K$65536</definedName>
    <definedName name="m_OTMkod">'[33]1.3.2 ОТМ'!$A$1:$A$65536</definedName>
    <definedName name="m_OTMnomer">'[33]1.3.2 ОТМ'!$H$1:$H$65536</definedName>
    <definedName name="m_OTMpokaz">'[33]1.3.2 ОТМ'!$I$1:$I$65536</definedName>
    <definedName name="m_p2003">#REF!</definedName>
    <definedName name="m_Predpr_I">[33]Предпр!$C$3:$C$29</definedName>
    <definedName name="m_Predpr_N">[33]Предпр!$D$3:$D$29</definedName>
    <definedName name="m_Zatrat">[33]ЦентрЗатр!$A$2:$G$71</definedName>
    <definedName name="m_Zatrat_Ed">[33]ЦентрЗатр!$E$2:$E$71</definedName>
    <definedName name="m_Zatrat_K">[33]ЦентрЗатр!$F$2:$F$71</definedName>
    <definedName name="m_Zatrat_N">[33]ЦентрЗатр!$G$2:$G$71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'[34]PIT&amp;PP(2)'!#REF!</definedName>
    <definedName name="MIN_SALARY">#REF!</definedName>
    <definedName name="MINED">'[13]CamKum Prod'!$H$17</definedName>
    <definedName name="mrp">#REF!</definedName>
    <definedName name="net">#REF!</definedName>
    <definedName name="oikjlkj">#REF!</definedName>
    <definedName name="OpDate">[23]Info!$G$5</definedName>
    <definedName name="po">#REF!</definedName>
    <definedName name="POURED">'[13]CamKum Prod'!$H$28</definedName>
    <definedName name="price">#REF!</definedName>
    <definedName name="Prior">#REF!</definedName>
    <definedName name="PY_Administration">'[16]Income Statement'!#REF!</definedName>
    <definedName name="PY_Cost_of_Sales">'[16]Income Statement'!#REF!</definedName>
    <definedName name="PY_Current_Liabilities">'[16]Bal Sheet'!#REF!</definedName>
    <definedName name="PY_Depreciation">'[16]Income Statement'!#REF!</definedName>
    <definedName name="PY_Gross_Profit">'[16]Income Statement'!#REF!</definedName>
    <definedName name="PY_Interest_Expense">'[16]Income Statement'!#REF!</definedName>
    <definedName name="PY_Market_Value_of_Equity">'[16]Income Statement'!#REF!</definedName>
    <definedName name="PY_Marketable_Sec">'[16]Bal Sheet'!#REF!</definedName>
    <definedName name="PY_NET_PROFIT">'[16]Income Statement'!#REF!</definedName>
    <definedName name="PY_Operating_Inc">'[16]Income Statement'!#REF!</definedName>
    <definedName name="PY_Operating_Income">'[16]Income Statement'!#REF!</definedName>
    <definedName name="PY_Other_Exp">'[16]Income Statement'!#REF!</definedName>
    <definedName name="PY_Other_LT_Assets">'[16]Bal Sheet'!#REF!</definedName>
    <definedName name="PY_Preferred_Stock">'[16]Bal Sheet'!#REF!</definedName>
    <definedName name="PY_Selling">'[16]Income Statement'!#REF!</definedName>
    <definedName name="PY_Tangible_Net_Worth">'[16]Income Statement'!#REF!</definedName>
    <definedName name="PY_Taxes">'[16]Income Statement'!#REF!</definedName>
    <definedName name="PY_Working_Capital">'[16]Income Statement'!#REF!</definedName>
    <definedName name="PY2_Administration">'[16]Income Statement'!#REF!</definedName>
    <definedName name="PY2_Cost_of_Sales">'[16]Income Statement'!#REF!</definedName>
    <definedName name="PY2_Current_Liabilities">'[16]Bal Sheet'!#REF!</definedName>
    <definedName name="PY2_Depreciation">'[16]Income Statement'!#REF!</definedName>
    <definedName name="PY2_Gross_Profit">'[16]Income Statement'!#REF!</definedName>
    <definedName name="PY2_Interest_Expense">'[16]Income Statement'!#REF!</definedName>
    <definedName name="PY2_Marketable_Sec">'[16]Bal Sheet'!#REF!</definedName>
    <definedName name="PY2_NET_PROFIT">'[16]Income Statement'!#REF!</definedName>
    <definedName name="PY2_Operating_Inc">'[16]Income Statement'!#REF!</definedName>
    <definedName name="PY2_Operating_Income">'[16]Income Statement'!#REF!</definedName>
    <definedName name="PY2_Other_Exp.">'[16]Income Statement'!#REF!</definedName>
    <definedName name="PY2_Other_LT_Assets">'[16]Bal Sheet'!#REF!</definedName>
    <definedName name="PY2_Preferred_Stock">'[16]Bal Sheet'!#REF!</definedName>
    <definedName name="PY2_Selling">'[16]Income Statement'!#REF!</definedName>
    <definedName name="PY2_Tangible_Net_Worth">'[16]Income Statement'!#REF!</definedName>
    <definedName name="PY2_Taxes">'[16]Income Statement'!#REF!</definedName>
    <definedName name="PY2_Working_Capital">'[16]Income Statement'!#REF!</definedName>
    <definedName name="qq">#REF!</definedName>
    <definedName name="qqq">#REF!</definedName>
    <definedName name="qwe">[35]Форма2!$C$19:$C$24,[35]Форма2!$E$19:$F$24,[35]Форма2!$D$26:$F$31,[35]Форма2!$C$33:$C$38,[35]Форма2!$E$33:$F$38,[35]Форма2!$D$40:$F$43,[35]Форма2!$C$45:$C$48,[35]Форма2!$E$45:$F$48,[35]Форма2!$C$19</definedName>
    <definedName name="rashod" localSheetId="0" hidden="1">{#N/A,#N/A,FALSE,"Aging Summary";#N/A,#N/A,FALSE,"Ratio Analysis";#N/A,#N/A,FALSE,"Test 120 Day Accts";#N/A,#N/A,FALSE,"Tickmarks"}</definedName>
    <definedName name="rashod" localSheetId="1" hidden="1">{#N/A,#N/A,FALSE,"Aging Summary";#N/A,#N/A,FALSE,"Ratio Analysis";#N/A,#N/A,FALSE,"Test 120 Day Accts";#N/A,#N/A,FALSE,"Tickmarks"}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[36]Статьи!$A$3:$B$55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[31]Lead!$I$1:$I$55</definedName>
    <definedName name="S_AJE_Tot_Data">[31]Lead!$H$1:$H$55</definedName>
    <definedName name="S_CY_Beg_Data">[31]Lead!$F$1:$F$55</definedName>
    <definedName name="S_CY_End_Data">[31]Lead!$K$1:$K$55</definedName>
    <definedName name="S_PY_End_Data">[31]Lead!$M$1:$M$55</definedName>
    <definedName name="S_RJE_Tot_Data">[31]Lead!$J$1:$J$55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'[13]Prelim Cost'!$B$31:$L$31</definedName>
    <definedName name="ssss" hidden="1">'[13]Prelim Cost'!$B$33:$L$33</definedName>
    <definedName name="ssssss" hidden="1">'[13]Prelim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'[37]600000'!$A$1:$IV$65536</definedName>
    <definedName name="TAB_700000">'[37]700000'!$A$1:$IV$65536</definedName>
    <definedName name="TAB_700000_O">'[37]700000 (общая)'!$A$1:$V$65536</definedName>
    <definedName name="TAB_AC">'[37]610000-783000'!$A$1:$IV$65536</definedName>
    <definedName name="TAB_O">[37]Общий!$A$1:$IV$65536</definedName>
    <definedName name="Table">[38]Table!$A$1:$M$65536</definedName>
    <definedName name="Table_R">'[38]Строки 20_21_27'!$A$1:$C$65536</definedName>
    <definedName name="Table10">'[39]Intercompany transactions'!$A$264:$X$290</definedName>
    <definedName name="Table13">'[39]Intercompany transactions'!$A$345:$AB$372</definedName>
    <definedName name="Table14">'[39]Intercompany transactions'!$A$373:$X$398</definedName>
    <definedName name="Table19">'[39]Intercompany transactions'!$A$505:$X$531</definedName>
    <definedName name="Table20">'[39]Intercompany transactions'!$A$532:$X$558</definedName>
    <definedName name="Table21">'[39]Intercompany transactions'!$A$559:$Y$585</definedName>
    <definedName name="Table22">'[39]Intercompany transactions'!$A$586:$X$612</definedName>
    <definedName name="Table7">'[39]Intercompany transactions'!$A$183:$X$209</definedName>
    <definedName name="Table8">'[39]Intercompany transactions'!$A$210:$X$236</definedName>
    <definedName name="Table9">'[39]Intercompany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'[40]PP&amp;E mvt for 2003'!$R$18</definedName>
    <definedName name="TextRefCopy7">#REF!</definedName>
    <definedName name="TextRefCopy8">#REF!</definedName>
    <definedName name="TextRefCopy88">'[40]PP&amp;E mvt for 2003'!$P$19</definedName>
    <definedName name="TextRefCopy89">'[40]PP&amp;E mvt for 2003'!$P$46</definedName>
    <definedName name="TextRefCopy9">#REF!</definedName>
    <definedName name="TextRefCopy90">'[40]PP&amp;E mvt for 2003'!$P$25</definedName>
    <definedName name="TextRefCopy92">'[40]PP&amp;E mvt for 2003'!$P$26</definedName>
    <definedName name="TextRefCopy94">'[40]PP&amp;E mvt for 2003'!$P$52</definedName>
    <definedName name="TextRefCopy95">'[40]PP&amp;E mvt for 2003'!$P$53</definedName>
    <definedName name="TextRefCopyRangeCount" hidden="1">3</definedName>
    <definedName name="TONMILL">'[13]CamKum Prod'!$H$21</definedName>
    <definedName name="TONMIN">'[13]CamKum Prod'!$H$15</definedName>
    <definedName name="total_1">#REF!</definedName>
    <definedName name="total1">'[41]F100-Trial BS'!#REF!</definedName>
    <definedName name="total1_0">'[41]F100-Trial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[42]INSTRUCTIONS!$D$110</definedName>
    <definedName name="version_43">[43]INSTRUCTIONS!$D$110</definedName>
    <definedName name="version_44">[43]INSTRUCTIONS!$D$110</definedName>
    <definedName name="version_45">[43]INSTRUCTIONS!$D$110</definedName>
    <definedName name="vfhn">[44]Апрель!#REF!</definedName>
    <definedName name="vfhn02u">[45]Март!#REF!</definedName>
    <definedName name="W">#REF!</definedName>
    <definedName name="wer">'[41]F100-Trial BS'!$G$167</definedName>
    <definedName name="WIDTH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Ф1!$A$1:$D$159</definedName>
    <definedName name="Z_07C8F1B6_273A_4981_9AD2_E79FFCF40901_.wvu.PrintArea" localSheetId="1" hidden="1">Ф2!$A$1:$D$72</definedName>
    <definedName name="Z_0A2C36F7_745E_49C1_88B8_E449AA2270B2_.wvu.PrintArea" localSheetId="0" hidden="1">Ф1!$A$1:$D$159</definedName>
    <definedName name="Z_0A2C36F7_745E_49C1_88B8_E449AA2270B2_.wvu.PrintArea" localSheetId="1" hidden="1">Ф2!$A$1:$D$72</definedName>
    <definedName name="Z_153C1272_398B_43D5_8F54_6222EC2FFBBE_.wvu.Cols" localSheetId="0" hidden="1">Ф1!$C:$C</definedName>
    <definedName name="Z_15720E92_5174_49CF_A4B7_BDC1FA116D45_.wvu.PrintArea" localSheetId="0" hidden="1">Ф1!$A$1:$D$159</definedName>
    <definedName name="Z_15720E92_5174_49CF_A4B7_BDC1FA116D45_.wvu.PrintArea" localSheetId="1" hidden="1">Ф2!$A$1:$D$72</definedName>
    <definedName name="Z_35832F16_156D_43C7_A5BE_352F78E198AF_.wvu.Cols" localSheetId="0" hidden="1">Ф1!$C:$C</definedName>
    <definedName name="Z_3D9260FD_8D92_4487_998F_20010EF9760C_.wvu.PrintArea" localSheetId="0" hidden="1">Ф1!$A$1:$D$159</definedName>
    <definedName name="Z_3D9260FD_8D92_4487_998F_20010EF9760C_.wvu.PrintArea" localSheetId="1" hidden="1">Ф2!$A$1:$D$72</definedName>
    <definedName name="Z_454BA59B_80A4_4206_A2DC_0500DE084220_.wvu.PrintArea" localSheetId="0" hidden="1">Ф1!$A$1:$D$159</definedName>
    <definedName name="Z_454BA59B_80A4_4206_A2DC_0500DE084220_.wvu.PrintArea" localSheetId="1" hidden="1">Ф2!$A$1:$D$72</definedName>
    <definedName name="Z_4A930143_F452_4E4A_BFFA_D8A68B767286_.wvu.Cols" localSheetId="0" hidden="1">Ф1!#REF!</definedName>
    <definedName name="Z_4F41821F_0489_4E95_A867_F68E71336EB0_.wvu.PrintArea" localSheetId="0" hidden="1">Ф1!$A$1:$D$159</definedName>
    <definedName name="Z_4F41821F_0489_4E95_A867_F68E71336EB0_.wvu.PrintArea" localSheetId="1" hidden="1">Ф2!$A$1:$D$72</definedName>
    <definedName name="Z_59B10CA7_0B5E_4AE8_9882_51FD3D8D745C_.wvu.PrintArea" localSheetId="0" hidden="1">Ф1!$A$1:$D$159</definedName>
    <definedName name="Z_59B10CA7_0B5E_4AE8_9882_51FD3D8D745C_.wvu.PrintArea" localSheetId="1" hidden="1">Ф2!$A$1:$D$72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2" hidden="1">Ф3!$A$1:$D$101</definedName>
    <definedName name="Z_942BA421_E001_4FC3_9C0F_8E0D53E3C61F_.wvu.PrintArea" localSheetId="3" hidden="1">Ф4!$A$1:$K$96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9A34D13E_1E84_4613_9A86_91F3D89BFDB3_.wvu.PrintArea" localSheetId="0" hidden="1">Ф1!$A$1:$D$159</definedName>
    <definedName name="Z_9A34D13E_1E84_4613_9A86_91F3D89BFDB3_.wvu.PrintArea" localSheetId="1" hidden="1">Ф2!$A$1:$D$72</definedName>
    <definedName name="Z_9B10049B_B70D_4B30_B4AD_67D3E97DF88D_.wvu.PrintArea" localSheetId="0" hidden="1">Ф1!$A$1:$D$159</definedName>
    <definedName name="Z_9B10049B_B70D_4B30_B4AD_67D3E97DF88D_.wvu.PrintArea" localSheetId="1" hidden="1">Ф2!$A$1:$D$72</definedName>
    <definedName name="Z_A71D7EC5_08E6_42F3_A4CE_82DBB7F17C02_.wvu.Cols" localSheetId="0" hidden="1">Ф1!#REF!</definedName>
    <definedName name="Z_A8D0D40D_9ED2_4FAF_AC66_1CCAA7B1301F_.wvu.PrintArea" localSheetId="2" hidden="1">Ф3!$A$1:$D$101</definedName>
    <definedName name="Z_A8D0D40D_9ED2_4FAF_AC66_1CCAA7B1301F_.wvu.PrintArea" localSheetId="3" hidden="1">Ф4!$A$9:$K$96</definedName>
    <definedName name="Z_A8D0D40D_9ED2_4FAF_AC66_1CCAA7B1301F_.wvu.Rows" localSheetId="2" hidden="1">Ф3!#REF!,Ф3!$8:$9,Ф3!#REF!</definedName>
    <definedName name="Z_A9EF7999_2777_4A49_8D2D_DE80BFE7CFD6_.wvu.PrintArea" localSheetId="0" hidden="1">Ф1!$A$1:$D$159</definedName>
    <definedName name="Z_A9EF7999_2777_4A49_8D2D_DE80BFE7CFD6_.wvu.PrintArea" localSheetId="1" hidden="1">Ф2!$A$1:$D$72</definedName>
    <definedName name="Z_ADA61D5D_B804_4972_B8BF_4C1FDDE5DAC9_.wvu.Cols" localSheetId="0" hidden="1">Ф1!#REF!</definedName>
    <definedName name="Z_ADD765EC_5384_4341_ABEB_04360BEB5A9A_.wvu.PrintArea" localSheetId="0" hidden="1">Ф1!$A$1:$D$159</definedName>
    <definedName name="Z_ADD765EC_5384_4341_ABEB_04360BEB5A9A_.wvu.PrintArea" localSheetId="1" hidden="1">Ф2!$A$1:$D$72</definedName>
    <definedName name="Z_AEF38D49_0D5B_42DA_A3E6_086E6D8AA66C_.wvu.PrintArea" localSheetId="0" hidden="1">Ф1!$A$1:$D$159</definedName>
    <definedName name="Z_AEF38D49_0D5B_42DA_A3E6_086E6D8AA66C_.wvu.PrintArea" localSheetId="1" hidden="1">Ф2!$A$1:$D$72</definedName>
    <definedName name="Z_B683132C_3A74_43DC_BDD0_BEFC0A103A6E_.wvu.PrintArea" localSheetId="0" hidden="1">Ф1!$A$1:$D$159</definedName>
    <definedName name="Z_B683132C_3A74_43DC_BDD0_BEFC0A103A6E_.wvu.PrintArea" localSheetId="1" hidden="1">Ф2!$A$1:$D$72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Ф1!$A$1:$D$159</definedName>
    <definedName name="Z_D1FA2BCD_ED8C_4AA9_91A3_5C78B7169543_.wvu.PrintArea" localSheetId="1" hidden="1">Ф2!$A$1:$D$72</definedName>
    <definedName name="Z_EB60C3E7_A987_45D7_A1A9_7262E5FC1E7A_.wvu.PrintArea" localSheetId="0" hidden="1">Ф1!$A$1:$D$159</definedName>
    <definedName name="Z_EB60C3E7_A987_45D7_A1A9_7262E5FC1E7A_.wvu.PrintArea" localSheetId="1" hidden="1">Ф2!$A$1:$D$72</definedName>
    <definedName name="Z_F4D0C472_6564_48BC_BC10_B245E1D21AC1_.wvu.PrintArea" localSheetId="0" hidden="1">Ф1!$A$1:$D$159</definedName>
    <definedName name="Z_F4D0C472_6564_48BC_BC10_B245E1D21AC1_.wvu.PrintArea" localSheetId="1" hidden="1">Ф2!$A$1:$D$72</definedName>
    <definedName name="Z_F91AB034_777F_4EBA_AEDB_E14AFB775702_.wvu.PrintArea" localSheetId="0" hidden="1">Ф1!$A$1:$D$159</definedName>
    <definedName name="Z_F91AB034_777F_4EBA_AEDB_E14AFB775702_.wvu.PrintArea" localSheetId="1" hidden="1">Ф2!$A$1:$D$72</definedName>
    <definedName name="Z_FB93F97A_F627_421A_B624_67C3F4ACAC93_.wvu.Cols" localSheetId="0" hidden="1">Ф1!#REF!</definedName>
    <definedName name="Z_FE0CDF85_9ACD_422E_81FA_C8675CB75BBD_.wvu.PrintArea" localSheetId="0" hidden="1">Ф1!$A$1:$D$159</definedName>
    <definedName name="Z_FE0CDF85_9ACD_422E_81FA_C8675CB75BBD_.wvu.PrintArea" localSheetId="1" hidden="1">Ф2!$A$1:$D$72</definedName>
    <definedName name="А2" localSheetId="0">#REF!</definedName>
    <definedName name="А2" localSheetId="1">#REF!</definedName>
    <definedName name="А2">#REF!</definedName>
    <definedName name="ааа" localSheetId="0" hidden="1">{#N/A,#N/A,TRUE,"Лист1";#N/A,#N/A,TRUE,"Лист2";#N/A,#N/A,TRUE,"Лист3"}</definedName>
    <definedName name="ааа" localSheetId="1" hidden="1">{#N/A,#N/A,TRUE,"Лист1";#N/A,#N/A,TRUE,"Лист2";#N/A,#N/A,TRUE,"Лист3"}</definedName>
    <definedName name="ааа" hidden="1">{#N/A,#N/A,TRUE,"Лист1";#N/A,#N/A,TRUE,"Лист2";#N/A,#N/A,TRUE,"Лист3"}</definedName>
    <definedName name="АААААААА">'[24]5R'!АААААААА</definedName>
    <definedName name="Август">#REF!</definedName>
    <definedName name="август2002г">[45]Сентябрь!#REF!</definedName>
    <definedName name="авррпеворпао">'[16]Bal Sheet'!#REF!</definedName>
    <definedName name="ап">'[24]5R'!ап</definedName>
    <definedName name="апвп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апр">'[27]56_1'!апр</definedName>
    <definedName name="Апрель">[44]Апрель!#REF!</definedName>
    <definedName name="апрель2000">[45]Квартал!#REF!</definedName>
    <definedName name="_xlnm.Database">#REF!</definedName>
    <definedName name="Бери">[47]Форма2!$D$129:$F$132,[47]Форма2!$D$134:$F$135,[47]Форма2!$D$137:$F$140,[47]Форма2!$D$142:$F$144,[47]Форма2!$D$146:$F$150,[47]Форма2!$D$152:$F$154,[47]Форма2!$D$156:$F$162,[47]Форма2!$D$129</definedName>
    <definedName name="Берик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иржа">[48]База!$A$1:$T$65536</definedName>
    <definedName name="биржа1">[48]База!$B$1:$T$65536</definedName>
    <definedName name="БЛРаздел1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БЛРаздел2">[49]Форма2!$C$51:$C$58,[49]Форма2!$E$51:$F$58,[49]Форма2!$C$60:$C$62,[49]Форма2!$E$60:$F$62,[49]Форма2!$C$64:$C$66,[49]Форма2!$E$64:$F$66,[49]Форма2!$C$51</definedName>
    <definedName name="БЛРаздел3">[49]Форма2!$C$69:$C$71,[49]Форма2!$D$72:$F$72,[49]Форма2!$E$69:$F$71,[49]Форма2!$C$74:$C$76,[49]Форма2!$E$74:$F$76,[49]Форма2!$C$78:$C$81,[49]Форма2!$E$78:$F$81,[49]Форма2!$C$83:$C$85,[49]Форма2!$E$83:$F$85,[49]Форма2!$C$87:$C$88,[49]Форма2!$E$87:$F$88,[49]Форма2!$C$69</definedName>
    <definedName name="БЛРаздел4">[49]Форма2!$E$106:$F$107,[49]Форма2!$C$106:$C$107,[49]Форма2!$E$102:$F$104,[49]Форма2!$C$102:$C$104,[49]Форма2!$C$97:$C$100,[49]Форма2!$E$97:$F$100,[49]Форма2!$E$92:$F$95,[49]Форма2!$C$92:$C$95,[49]Форма2!$C$92</definedName>
    <definedName name="БЛРаздел5">[49]Форма2!$C$113:$C$114,[49]Форма2!$D$110:$F$112,[49]Форма2!$E$113:$F$114,[49]Форма2!$D$115:$F$115,[49]Форма2!$D$117:$F$119,[49]Форма2!$D$121:$F$122,[49]Форма2!$D$124:$F$126,[49]Форма2!$D$110</definedName>
    <definedName name="БЛРаздел6">[49]Форма2!$D$129:$F$132,[49]Форма2!$D$134:$F$135,[49]Форма2!$D$138:$F$141,[49]Форма2!$D$148:$F$150,[49]Форма2!$D$152:$F$153,[49]Форма2!$D$155:$F$158,[49]Форма2!$D$161:$F$167,[49]Форма2!$D$129</definedName>
    <definedName name="блраздел66">[50]Форма2!$D$129:$F$132,[50]Форма2!$D$134:$F$135,[50]Форма2!$D$138:$F$141,[50]Форма2!$D$148:$F$150,[50]Форма2!$D$152:$F$153,[50]Форма2!$D$155:$F$158,[50]Форма2!$D$161:$F$167,[50]Форма2!$D$129</definedName>
    <definedName name="БЛРаздел7">[49]Форма2!$D$176:$F$182,[49]Форма2!$D$172:$F$174,[49]Форма2!$D$170:$F$170,[49]Форма2!$D$170</definedName>
    <definedName name="БЛРаздел8">[49]Форма2!$E$190:$F$201,[49]Форма2!$C$190:$C$201,[49]Форма2!$E$186:$F$188,[49]Форма2!$C$186:$C$188,[49]Форма2!$E$185:$F$185,[49]Форма2!$C$185</definedName>
    <definedName name="БЛРаздел9">[49]Форма2!#REF!,[49]Форма2!#REF!,[49]Форма2!$E$223:$F$230,[49]Форма2!$C$223:$C$230,[49]Форма2!$E$222:$F$222,[49]Форма2!$C$222,[49]Форма2!$E$216:$F$220,[49]Форма2!$C$216:$C$220,[49]Форма2!$E$205:$F$209,[49]Форма2!$C$205:$C$209,[49]Форма2!#REF!</definedName>
    <definedName name="БПДанные">#REF!,#REF!,#REF!</definedName>
    <definedName name="Бюджет__по__подразд__2003__года_Лист1_Таблица">[51]ОТиТБ!#REF!</definedName>
    <definedName name="в23ё">'[24]5R'!в23ё</definedName>
    <definedName name="В32">#REF!</definedName>
    <definedName name="вб">[52]Пр2!#REF!</definedName>
    <definedName name="вв">'[24]5R'!вв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[44]Январь!#REF!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'[53]из сем'!$A$2:$B$362</definedName>
    <definedName name="дек02">[45]Сентябрь!#REF!</definedName>
    <definedName name="дек2002год">[44]Сентябрь!#REF!</definedName>
    <definedName name="Декабрь">[44]Декабрь!#REF!</definedName>
    <definedName name="декабрь2002">[44]Ноябрь!#REF!</definedName>
    <definedName name="Добыча">'[54]Добыча нефти4'!$F$11:$Q$12</definedName>
    <definedName name="Доз5">#REF!</definedName>
    <definedName name="доз6">#REF!</definedName>
    <definedName name="е" hidden="1">'[55]Prelim Cost'!$B$31:$L$31</definedName>
    <definedName name="ЕдИзм">[33]ЕдИзм!$A$1:$D$25</definedName>
    <definedName name="за2002">[44]Январь!#REF!</definedName>
    <definedName name="за4мес">[44]Квартал!#REF!</definedName>
    <definedName name="_xlnm.Print_Titles" localSheetId="3">Ф4!$15:$16</definedName>
    <definedName name="Зарплата" localSheetId="0">#REF!</definedName>
    <definedName name="Зарплата" localSheetId="1">#REF!</definedName>
    <definedName name="Зарплата">#REF!</definedName>
    <definedName name="зквартал" localSheetId="0">[45]Январь!#REF!</definedName>
    <definedName name="зквартал" localSheetId="1">[45]Январь!#REF!</definedName>
    <definedName name="зквартал">[45]Январь!#REF!</definedName>
    <definedName name="импорт" localSheetId="0">#REF!</definedName>
    <definedName name="импорт" localSheetId="1">#REF!</definedName>
    <definedName name="импорт">#REF!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[44]Июль!#REF!</definedName>
    <definedName name="июль2002">[45]Декабрь!#REF!</definedName>
    <definedName name="Июнь">[44]Июнь!#REF!</definedName>
    <definedName name="й">'[24]5R'!й</definedName>
    <definedName name="йй">'[24]5R'!йй</definedName>
    <definedName name="к" hidden="1">'[55]Prelim Cost'!$B$33:$L$33</definedName>
    <definedName name="Квартал1">[44]Квартал!#REF!</definedName>
    <definedName name="Квартал2">#REF!</definedName>
    <definedName name="Квартал3">#REF!</definedName>
    <definedName name="Квартал4">#REF!</definedName>
    <definedName name="ке">'[24]5R'!ке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'[27]56_1'!Макрос1</definedName>
    <definedName name="Март">[44]Март!#REF!</definedName>
    <definedName name="март02г">[44]Январь!#REF!</definedName>
    <definedName name="март2002">[44]Июль!#REF!</definedName>
    <definedName name="мбр">[52]Пр2!#REF!</definedName>
    <definedName name="ммм">#REF!</definedName>
    <definedName name="МРП">#REF!</definedName>
    <definedName name="мым">'[24]5R'!мым</definedName>
    <definedName name="Ноябрь">[44]Ноябрь!#REF!</definedName>
    <definedName name="_xlnm.Print_Area" localSheetId="0">Ф1!$A$1:$D$159</definedName>
    <definedName name="_xlnm.Print_Area" localSheetId="1">Ф2!$A$1:$D$72</definedName>
    <definedName name="_xlnm.Print_Area" localSheetId="2">Ф3!$A$1:$D$101</definedName>
    <definedName name="_xlnm.Print_Area" localSheetId="3">Ф4!$A$1:$K$96</definedName>
    <definedName name="_xlnm.Print_Area">#REF!</definedName>
    <definedName name="окт">[44]Март!#REF!</definedName>
    <definedName name="Октябрь">#REF!</definedName>
    <definedName name="октябрь2002">[44]Январь!#REF!</definedName>
    <definedName name="октябрьуслуги">[44]Сентябрь!#REF!</definedName>
    <definedName name="Ора">'[56]поставка сравн13'!$A$1:$Q$30</definedName>
    <definedName name="Ораз">[47]Форма2!$D$179:$F$185,[47]Форма2!$D$175:$F$177,[47]Форма2!$D$165:$F$173,[47]Форма2!$D$165</definedName>
    <definedName name="первый">#REF!</definedName>
    <definedName name="Подготовка_к_печати_и_сохранение0710">'[27]56_1'!Подготовка_к_печати_и_сохранение0710</definedName>
    <definedName name="Предприятия">'[57]#ССЫЛКА'!$A$1:$D$64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 localSheetId="0">#REF!,#REF!,#REF!,#REF!,#REF!,#REF!,#REF!,#REF!</definedName>
    <definedName name="Прогрес" localSheetId="1">#REF!,#REF!,#REF!,#REF!,#REF!,#REF!,#REF!,#REF!</definedName>
    <definedName name="Прогрес">#REF!,#REF!,#REF!,#REF!,#REF!,#REF!,#REF!,#REF!</definedName>
    <definedName name="пррррр">#REF!</definedName>
    <definedName name="прррррр">#REF!</definedName>
    <definedName name="расходы">[58]Форма2!$C$51:$C$58,[58]Форма2!$E$51:$F$58,[58]Форма2!$C$60:$C$63,[58]Форма2!$E$60:$F$63,[58]Форма2!$C$65:$C$67,[58]Форма2!$E$65:$F$67,[58]Форма2!$C$51</definedName>
    <definedName name="Расшифр">'[27]56_1'!Расшифр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'[24]5R'!с</definedName>
    <definedName name="Сводный_баланс_н_п_с">'[27]56_1'!Сводный_баланс_н_п_с</definedName>
    <definedName name="сектор">[33]Предпр!$L$3:$L$9</definedName>
    <definedName name="сент">[44]Июнь!#REF!</definedName>
    <definedName name="сент2002">[45]Январь!#REF!</definedName>
    <definedName name="Сентябрь">[44]Сентябрь!#REF!</definedName>
    <definedName name="сентябрь2000год">[45]Март!#REF!</definedName>
    <definedName name="СписокТЭП">[59]СписокТЭП!$A$1:$C$40</definedName>
    <definedName name="сс">'[24]5R'!сс</definedName>
    <definedName name="сссс">'[24]5R'!сссс</definedName>
    <definedName name="ссы">'[24]5R'!ссы</definedName>
    <definedName name="СТРОИТЕЛЬСТВО">#REF!</definedName>
    <definedName name="счет221">[44]Март!#REF!</definedName>
    <definedName name="титэк">#REF!</definedName>
    <definedName name="титэк1">#REF!</definedName>
    <definedName name="титэмба">#REF!</definedName>
    <definedName name="тов6м">[44]Июль!#REF!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'[24]5R'!у</definedName>
    <definedName name="ук">'[24]5R'!ук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[60]!Упорядочить_по_областям</definedName>
    <definedName name="усл">[44]Сентябрь!#REF!</definedName>
    <definedName name="усл2002">[44]Январь!#REF!</definedName>
    <definedName name="услуги">[44]Сентябрь!#REF!</definedName>
    <definedName name="фев02г">[45]Ноябрь!#REF!</definedName>
    <definedName name="февр">[44]Июнь!#REF!</definedName>
    <definedName name="Февраль">#REF!</definedName>
    <definedName name="форма">[50]Форма2!$C$51:$C$58,[50]Форма2!$E$51:$F$58,[50]Форма2!$C$60:$C$62,[50]Форма2!$E$60:$F$62,[50]Форма2!$C$64:$C$66,[50]Форма2!$E$64:$F$66,[50]Форма2!$C$51</definedName>
    <definedName name="форма6">#REF!</definedName>
    <definedName name="ц">'[24]5R'!ц</definedName>
    <definedName name="Цена_переработки">#REF!</definedName>
    <definedName name="цу">'[24]5R'!цу</definedName>
    <definedName name="цц">'[24]5R'!цц</definedName>
    <definedName name="четвертый">#REF!</definedName>
    <definedName name="щ">'[24]5R'!щ</definedName>
    <definedName name="ы">'[61]5'!#REF!</definedName>
    <definedName name="ыв">'[24]5R'!ыв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'[24]5R'!ыыыы</definedName>
    <definedName name="Экспорт_Объемы_добычи">#REF!</definedName>
    <definedName name="Экспорт_Поставки_нефти">'[54]поставка сравн13'!$A$1:$Q$30</definedName>
    <definedName name="ээ">#REF!</definedName>
    <definedName name="юю">#REF!</definedName>
    <definedName name="явп">#REF!</definedName>
    <definedName name="Январь">[44]Январь!#REF!</definedName>
    <definedName name="январь2002">[45]Ноябрь!#REF!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6" l="1"/>
  <c r="C35" i="6" s="1"/>
  <c r="D147" i="5"/>
  <c r="C147" i="5"/>
  <c r="D139" i="5" l="1"/>
  <c r="C139" i="5"/>
  <c r="D46" i="6" l="1"/>
  <c r="C46" i="6"/>
  <c r="G68" i="4" l="1"/>
  <c r="D74" i="3"/>
  <c r="C74" i="3"/>
  <c r="D37" i="3"/>
  <c r="C37" i="3"/>
  <c r="D51" i="3"/>
  <c r="C51" i="3"/>
  <c r="D52" i="6"/>
  <c r="D35" i="6" s="1"/>
  <c r="K48" i="4" l="1"/>
  <c r="K47" i="4"/>
  <c r="K46" i="4"/>
  <c r="K45" i="4"/>
  <c r="K43" i="4"/>
  <c r="K42" i="4"/>
  <c r="K41" i="4"/>
  <c r="K40" i="4"/>
  <c r="K39" i="4"/>
  <c r="K38" i="4"/>
  <c r="K37" i="4"/>
  <c r="K35" i="4"/>
  <c r="K32" i="4"/>
  <c r="K31" i="4"/>
  <c r="K30" i="4"/>
  <c r="K29" i="4"/>
  <c r="K27" i="4"/>
  <c r="K26" i="4"/>
  <c r="K25" i="4"/>
  <c r="K24" i="4"/>
  <c r="I48" i="4"/>
  <c r="I47" i="4"/>
  <c r="I46" i="4"/>
  <c r="I45" i="4"/>
  <c r="I44" i="4"/>
  <c r="K44" i="4" s="1"/>
  <c r="I43" i="4"/>
  <c r="I42" i="4"/>
  <c r="I41" i="4"/>
  <c r="I40" i="4"/>
  <c r="I39" i="4"/>
  <c r="I38" i="4"/>
  <c r="I37" i="4"/>
  <c r="I35" i="4"/>
  <c r="I32" i="4"/>
  <c r="I31" i="4"/>
  <c r="I30" i="4"/>
  <c r="I29" i="4"/>
  <c r="I28" i="4"/>
  <c r="K28" i="4" s="1"/>
  <c r="I27" i="4"/>
  <c r="I25" i="4"/>
  <c r="I21" i="4"/>
  <c r="K21" i="4" s="1"/>
  <c r="I18" i="4"/>
  <c r="K18" i="4" s="1"/>
  <c r="I17" i="4"/>
  <c r="K17" i="4" s="1"/>
  <c r="G19" i="4"/>
  <c r="G22" i="4"/>
  <c r="G20" i="4" s="1"/>
  <c r="G33" i="4"/>
  <c r="I33" i="4" s="1"/>
  <c r="K33" i="4" s="1"/>
  <c r="D49" i="4"/>
  <c r="E49" i="4"/>
  <c r="H49" i="4"/>
  <c r="J49" i="4"/>
  <c r="C49" i="4"/>
  <c r="F22" i="4"/>
  <c r="F20" i="4" s="1"/>
  <c r="I20" i="4" s="1"/>
  <c r="F19" i="4"/>
  <c r="F49" i="4" s="1"/>
  <c r="F54" i="4" s="1"/>
  <c r="K20" i="4" l="1"/>
  <c r="I19" i="4"/>
  <c r="K19" i="4" s="1"/>
  <c r="K49" i="4" s="1"/>
  <c r="I22" i="4"/>
  <c r="K22" i="4" s="1"/>
  <c r="G49" i="4"/>
  <c r="G54" i="4" s="1"/>
  <c r="G57" i="4"/>
  <c r="F57" i="4"/>
  <c r="C13" i="4"/>
  <c r="I49" i="4" l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K71" i="4"/>
  <c r="J70" i="4"/>
  <c r="J68" i="4" s="1"/>
  <c r="I70" i="4"/>
  <c r="K69" i="4"/>
  <c r="I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J57" i="4"/>
  <c r="J55" i="4" s="1"/>
  <c r="I57" i="4"/>
  <c r="I56" i="4"/>
  <c r="K56" i="4" s="1"/>
  <c r="J54" i="4"/>
  <c r="I54" i="4"/>
  <c r="G55" i="4"/>
  <c r="G84" i="4" s="1"/>
  <c r="F55" i="4"/>
  <c r="F84" i="4" s="1"/>
  <c r="I84" i="4" l="1"/>
  <c r="K70" i="4"/>
  <c r="K54" i="4"/>
  <c r="K57" i="4"/>
  <c r="K68" i="4"/>
  <c r="I55" i="4"/>
  <c r="K55" i="4" s="1"/>
  <c r="J84" i="4"/>
  <c r="K84" i="4" l="1"/>
  <c r="D68" i="3"/>
  <c r="C68" i="3"/>
  <c r="D26" i="3"/>
  <c r="C26" i="3"/>
  <c r="D18" i="3"/>
  <c r="C18" i="3"/>
  <c r="D19" i="6"/>
  <c r="D22" i="6" s="1"/>
  <c r="C19" i="6"/>
  <c r="C22" i="6" s="1"/>
  <c r="D149" i="5"/>
  <c r="D130" i="5"/>
  <c r="C130" i="5"/>
  <c r="D121" i="5"/>
  <c r="C121" i="5"/>
  <c r="D118" i="5"/>
  <c r="C118" i="5"/>
  <c r="D111" i="5"/>
  <c r="C111" i="5"/>
  <c r="D105" i="5"/>
  <c r="C105" i="5"/>
  <c r="D95" i="5"/>
  <c r="C95" i="5"/>
  <c r="D92" i="5"/>
  <c r="C92" i="5"/>
  <c r="D85" i="5"/>
  <c r="C85" i="5"/>
  <c r="C108" i="5" s="1"/>
  <c r="D77" i="5"/>
  <c r="C77" i="5"/>
  <c r="D65" i="5"/>
  <c r="C65" i="5"/>
  <c r="D61" i="5"/>
  <c r="C61" i="5"/>
  <c r="D50" i="5"/>
  <c r="C50" i="5"/>
  <c r="D44" i="5"/>
  <c r="C44" i="5"/>
  <c r="D36" i="5"/>
  <c r="C36" i="5"/>
  <c r="D26" i="5"/>
  <c r="C26" i="5"/>
  <c r="D28" i="6" l="1"/>
  <c r="D30" i="6" s="1"/>
  <c r="D32" i="6" s="1"/>
  <c r="C28" i="6"/>
  <c r="C30" i="6" s="1"/>
  <c r="C32" i="6" s="1"/>
  <c r="D81" i="3"/>
  <c r="C81" i="3"/>
  <c r="C66" i="3"/>
  <c r="D66" i="3"/>
  <c r="C35" i="3"/>
  <c r="D35" i="3"/>
  <c r="D133" i="5"/>
  <c r="C133" i="5"/>
  <c r="D108" i="5"/>
  <c r="D81" i="5"/>
  <c r="C81" i="5"/>
  <c r="C47" i="5"/>
  <c r="D47" i="5"/>
  <c r="C12" i="6"/>
  <c r="C13" i="6"/>
  <c r="C53" i="6" l="1"/>
  <c r="C55" i="6" s="1"/>
  <c r="C33" i="6"/>
  <c r="C60" i="6" s="1"/>
  <c r="D53" i="6"/>
  <c r="D55" i="6" s="1"/>
  <c r="D33" i="6"/>
  <c r="D60" i="6" s="1"/>
  <c r="D84" i="3"/>
  <c r="D86" i="3" s="1"/>
  <c r="C84" i="3"/>
  <c r="C86" i="3" s="1"/>
  <c r="C82" i="5"/>
  <c r="D150" i="5"/>
  <c r="D82" i="5"/>
  <c r="D85" i="4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  <c r="C149" i="5" l="1"/>
  <c r="C150" i="5" s="1"/>
</calcChain>
</file>

<file path=xl/sharedStrings.xml><?xml version="1.0" encoding="utf-8"?>
<sst xmlns="http://schemas.openxmlformats.org/spreadsheetml/2006/main" count="525" uniqueCount="426">
  <si>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</si>
  <si>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</si>
  <si>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</si>
  <si>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</si>
  <si>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</si>
  <si>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</si>
  <si>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</si>
  <si>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</si>
  <si>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</si>
  <si>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</si>
  <si>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</si>
  <si>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</si>
  <si>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</si>
  <si>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</si>
  <si>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</si>
  <si>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</si>
  <si>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</si>
  <si>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</si>
  <si>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</si>
  <si>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в том числе: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</si>
  <si>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</si>
  <si>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</si>
  <si>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</si>
  <si>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</si>
  <si>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</si>
  <si>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</si>
  <si>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</si>
  <si>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</si>
  <si>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</si>
  <si>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</si>
  <si>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</si>
  <si>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</si>
  <si>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</si>
  <si>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</si>
  <si>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</si>
  <si>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</si>
  <si>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</si>
  <si>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</si>
  <si>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</si>
  <si>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</si>
  <si>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</si>
  <si>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</si>
  <si>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</si>
  <si>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</si>
  <si>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</si>
  <si>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</si>
  <si>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</si>
  <si>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</si>
  <si>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</si>
  <si>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</si>
  <si>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</si>
  <si>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</si>
  <si>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</si>
  <si>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</si>
  <si>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</si>
  <si>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</si>
  <si>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</si>
  <si>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</si>
  <si>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</si>
  <si>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</si>
  <si>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</si>
  <si>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</si>
  <si>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</si>
  <si>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</si>
  <si>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</si>
  <si>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</si>
  <si>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</si>
  <si>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</si>
  <si>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</si>
  <si>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</si>
  <si>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</si>
  <si>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</si>
  <si>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</si>
  <si>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</si>
  <si>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</si>
  <si>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</si>
  <si>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</si>
  <si>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</si>
  <si>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</si>
  <si>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</si>
  <si>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</si>
  <si>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</si>
  <si>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</si>
  <si>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</si>
  <si>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</si>
  <si>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</si>
  <si>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</si>
  <si>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</si>
  <si>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to the Order of the Minister of Finance of the Republic of Kazakhstan</t>
  </si>
  <si>
    <t>dated March 02, 2022 No. 241</t>
  </si>
  <si>
    <t xml:space="preserve">                           Appendix No. 4</t>
  </si>
  <si>
    <t>Appendix No. 3</t>
  </si>
  <si>
    <t xml:space="preserve">         to the Order of the Minister of Finance of the Republic of Kazakhstan</t>
  </si>
  <si>
    <t xml:space="preserve">            dated June 28, 2017 No. 404</t>
  </si>
  <si>
    <t>Form</t>
  </si>
  <si>
    <t xml:space="preserve">Consolidated Cash Flow Statement  </t>
  </si>
  <si>
    <t>(direct method)</t>
  </si>
  <si>
    <t xml:space="preserve">                              DESCRIPTION</t>
  </si>
  <si>
    <t>Line code</t>
  </si>
  <si>
    <t>For the reporting period</t>
  </si>
  <si>
    <t>For the previous period</t>
  </si>
  <si>
    <t>thous.tenge</t>
  </si>
  <si>
    <t xml:space="preserve">I. Operating activity cash flow 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</si>
  <si>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</si>
  <si>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</si>
  <si>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</si>
  <si>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</si>
  <si>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</si>
  <si>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</si>
  <si>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</si>
  <si>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</si>
  <si>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</si>
  <si>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</si>
  <si>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</si>
  <si>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</si>
  <si>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</si>
  <si>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</si>
  <si>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</si>
  <si>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</si>
  <si>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</si>
  <si>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</si>
  <si>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</si>
  <si>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</si>
  <si>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</si>
  <si>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</si>
  <si>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</si>
  <si>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</si>
  <si>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</si>
  <si>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</si>
  <si>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</si>
  <si>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</si>
  <si>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</si>
  <si>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</si>
  <si>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</si>
  <si>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</si>
  <si>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</si>
  <si>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</si>
  <si>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</si>
  <si>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</si>
  <si>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</si>
  <si>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</si>
  <si>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</si>
  <si>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</si>
  <si>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</si>
  <si>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</si>
  <si>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</si>
  <si>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</si>
  <si>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</si>
  <si>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</si>
  <si>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</si>
  <si>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</si>
  <si>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</si>
  <si>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</si>
  <si>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</si>
  <si>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</si>
  <si>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</si>
  <si>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</si>
  <si>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</si>
  <si>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</si>
  <si>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</si>
  <si>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</si>
  <si>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</si>
  <si>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</si>
  <si>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</si>
  <si>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</si>
  <si>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Stamp here</t>
  </si>
  <si>
    <t>Company name</t>
  </si>
  <si>
    <t>Ulba Metallurgical Plant JSC</t>
  </si>
  <si>
    <t>Consolidated Capital Change Statement</t>
  </si>
  <si>
    <t>for the period ended on</t>
  </si>
  <si>
    <t>Appendix No. 5</t>
  </si>
  <si>
    <t xml:space="preserve">                           Appendix No.6</t>
  </si>
  <si>
    <t xml:space="preserve">      to the Order of the Minister of Finance of the Republic of Kazakhstan</t>
  </si>
  <si>
    <t xml:space="preserve">           dated June 28, 2017 No. 404</t>
  </si>
  <si>
    <t>Form 4</t>
  </si>
  <si>
    <t>thous. tenge</t>
  </si>
  <si>
    <t>Description</t>
  </si>
  <si>
    <t>Authorized capital stock</t>
  </si>
  <si>
    <t>Share premium</t>
  </si>
  <si>
    <t>Purchased own share instruments</t>
  </si>
  <si>
    <t>Components of other comprehensive income</t>
  </si>
  <si>
    <t>Undistributed profit</t>
  </si>
  <si>
    <t>Other capital</t>
  </si>
  <si>
    <t>Total</t>
  </si>
  <si>
    <t>Share of non-controlling owners</t>
  </si>
  <si>
    <t>Total capital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</si>
  <si>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</si>
  <si>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</si>
  <si>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</si>
  <si>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</si>
  <si>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</si>
  <si>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</si>
  <si>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</si>
  <si>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</si>
  <si>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</si>
  <si>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</si>
  <si>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</si>
  <si>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</si>
  <si>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</si>
  <si>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</si>
  <si>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</si>
  <si>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</si>
  <si>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including: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</si>
  <si>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</si>
  <si>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</si>
  <si>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</si>
  <si>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</si>
  <si>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</si>
  <si>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</si>
  <si>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</si>
  <si>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</si>
  <si>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</si>
  <si>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</si>
  <si>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</si>
  <si>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</si>
  <si>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</si>
  <si>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</si>
  <si>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</si>
  <si>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</si>
  <si>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</si>
  <si>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</si>
  <si>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</si>
  <si>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</si>
  <si>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</si>
  <si>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</si>
  <si>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Balance (line 300 + line 301 + line 400 + line 500)</t>
  </si>
  <si>
    <t>Total capital (line 420 +/- line 421)</t>
  </si>
  <si>
    <t>Non-controlling owners interest</t>
  </si>
  <si>
    <t xml:space="preserve">Total capital attributed to parent company owners (sum of lines from 410 to 414) </t>
  </si>
  <si>
    <t xml:space="preserve">Undistributed profit (outstanding loss) </t>
  </si>
  <si>
    <t>Other comprehensive income components</t>
  </si>
  <si>
    <t xml:space="preserve">Reacquired private equity instruments </t>
  </si>
  <si>
    <t>Authorized (share) capital</t>
  </si>
  <si>
    <t>V. Capital</t>
  </si>
  <si>
    <t xml:space="preserve">Total long-term liabilities (sum of lines from 310 to 316) </t>
  </si>
  <si>
    <t xml:space="preserve">     Taxes</t>
  </si>
  <si>
    <t xml:space="preserve">     Other long-term liabilities </t>
  </si>
  <si>
    <t xml:space="preserve">Other long-term liabilities </t>
  </si>
  <si>
    <t>State subsidies</t>
  </si>
  <si>
    <t>Long-term liabilities under the contracts with buyers</t>
  </si>
  <si>
    <t>Long-term lease debt</t>
  </si>
  <si>
    <t>Staff remuneration</t>
  </si>
  <si>
    <t>Deferred tax liabilities</t>
  </si>
  <si>
    <t>Long-term estimate liabilities</t>
  </si>
  <si>
    <t>Other credit debt</t>
  </si>
  <si>
    <t xml:space="preserve">Trade credit debt </t>
  </si>
  <si>
    <t>Long-term trade and other credit debt</t>
  </si>
  <si>
    <t>Other financial liabilities</t>
  </si>
  <si>
    <t>Historical costs</t>
  </si>
  <si>
    <t>Other long-term financial liabilities</t>
  </si>
  <si>
    <t>Derivative financial instruments</t>
  </si>
  <si>
    <t>Long-term financial obligations evaluated at fair value through income or loss</t>
  </si>
  <si>
    <t>Other financial liabilities (earlier line 321)</t>
  </si>
  <si>
    <t>bonds</t>
  </si>
  <si>
    <t>Financial lease liabilities (from January 1, 2019 Lease liabilities)</t>
  </si>
  <si>
    <t>loans</t>
  </si>
  <si>
    <t>Long-term financial depreciated cost based obligations</t>
  </si>
  <si>
    <t>IV. Long-term liabilities</t>
  </si>
  <si>
    <t>Liabilities of withdrawn groups intended for sale</t>
  </si>
  <si>
    <t>Total short-term liabilities (sum of lines from 210 to 217)</t>
  </si>
  <si>
    <t xml:space="preserve">     Other short-term liabilities </t>
  </si>
  <si>
    <t xml:space="preserve">Other short-term liabilities </t>
  </si>
  <si>
    <t>Dividends due to payment</t>
  </si>
  <si>
    <t>Short-term liabilities under the contracts with buyers</t>
  </si>
  <si>
    <t>Short-term lease debt</t>
  </si>
  <si>
    <t xml:space="preserve">Current income tax obligations </t>
  </si>
  <si>
    <t>Short-term estimated liabilities</t>
  </si>
  <si>
    <t>Short-term trade and other credit debt</t>
  </si>
  <si>
    <t>Other short-term financial liabilities</t>
  </si>
  <si>
    <t>Short-term derivative financial instruments</t>
  </si>
  <si>
    <t>Short-term financial obligations based on fair cost through income or loss</t>
  </si>
  <si>
    <t>Other financial liabilities (earlier line 222)</t>
  </si>
  <si>
    <t>Bonds</t>
  </si>
  <si>
    <t>Finance lease liabilities (starting from January 1, 2019 - Lease liabilities)</t>
  </si>
  <si>
    <t>Loans</t>
  </si>
  <si>
    <t>Short-term financial depreciated cost based obligations</t>
  </si>
  <si>
    <t>III. Short-term liabilities</t>
  </si>
  <si>
    <t>Liabilities and capital</t>
  </si>
  <si>
    <t>Balance (line 100 + line 101 + line 200)</t>
  </si>
  <si>
    <t>Total long-term assets (sum of lines from 110 to 127)</t>
  </si>
  <si>
    <t>Taxes</t>
  </si>
  <si>
    <t>Other long-term assets</t>
  </si>
  <si>
    <t>Construction in progress</t>
  </si>
  <si>
    <t>Deferred tax assets</t>
  </si>
  <si>
    <t>Intangible assets</t>
  </si>
  <si>
    <t>Exploration and evaluation assets</t>
  </si>
  <si>
    <t>Biological assets</t>
  </si>
  <si>
    <t>Right of use asset</t>
  </si>
  <si>
    <t>Basic assets</t>
  </si>
  <si>
    <t>Investment property</t>
  </si>
  <si>
    <t xml:space="preserve">Long-term assets under the contracts with buyers </t>
  </si>
  <si>
    <t>Long-term accounts receivable on lease</t>
  </si>
  <si>
    <t>Other accounts receivable</t>
  </si>
  <si>
    <t>Trade accounts receivable</t>
  </si>
  <si>
    <t>Long-term trade and other accounts receivables</t>
  </si>
  <si>
    <t>Other long-term financial assets</t>
  </si>
  <si>
    <t>Investments in joint venture companies</t>
  </si>
  <si>
    <t>Investments in associates</t>
  </si>
  <si>
    <t>Investments accounted for using the equity method</t>
  </si>
  <si>
    <t>Initial cost accounted investments (subsidiaries)</t>
  </si>
  <si>
    <t>Long term derivative financial instruments</t>
  </si>
  <si>
    <t xml:space="preserve">Long term financial assets accountable by fair value through income and losses </t>
  </si>
  <si>
    <t>Long term financial assets based on fair cost through other comprehensive income</t>
  </si>
  <si>
    <t xml:space="preserve">Other financial instruments </t>
  </si>
  <si>
    <t xml:space="preserve">    Employees' debts (including loans)</t>
  </si>
  <si>
    <t xml:space="preserve">    Loans issued and accounts receivable of financial lease - long term portion</t>
  </si>
  <si>
    <t xml:space="preserve">    Other restricted cash assets </t>
  </si>
  <si>
    <t xml:space="preserve">    Restricted cash assets (LF Deposits)</t>
  </si>
  <si>
    <t xml:space="preserve">    Deposits (more than a year, not LF)</t>
  </si>
  <si>
    <t>Long term financial assets based on the depreciated cost</t>
  </si>
  <si>
    <t>II. Long-term assets</t>
  </si>
  <si>
    <t xml:space="preserve">Assets (or withdrawn groups) intended for sale </t>
  </si>
  <si>
    <t>Total short-term assets (sum of lines from 010 to 022)</t>
  </si>
  <si>
    <t xml:space="preserve">     Other short-term assets</t>
  </si>
  <si>
    <t>Other short-term assets</t>
  </si>
  <si>
    <t>Biological resource</t>
  </si>
  <si>
    <t>Stocks</t>
  </si>
  <si>
    <t>Current income tax</t>
  </si>
  <si>
    <t>Short term assets under the contracts with buyers</t>
  </si>
  <si>
    <t>Short term accounts receivable on lease</t>
  </si>
  <si>
    <t>Short-term trade and other accounts receivables</t>
  </si>
  <si>
    <t>Other short-term financial assets</t>
  </si>
  <si>
    <t>Short-term 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</si>
  <si>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</si>
  <si>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</si>
  <si>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Other financial assets</t>
  </si>
  <si>
    <t xml:space="preserve">    Loans issued and accounts receivable of financial lease - current portion</t>
  </si>
  <si>
    <t xml:space="preserve">    Other restricted cash assets</t>
  </si>
  <si>
    <t xml:space="preserve">    Deposits (from 3 to 12 months, not LF)</t>
  </si>
  <si>
    <t>Financial assets based on the depreciated cost</t>
  </si>
  <si>
    <t xml:space="preserve">Cash assets and their equivalents </t>
  </si>
  <si>
    <t>I. Short-term assets</t>
  </si>
  <si>
    <t>As of the beginning of the reporting period</t>
  </si>
  <si>
    <t xml:space="preserve">As of the end of the reporting period </t>
  </si>
  <si>
    <t>Assets</t>
  </si>
  <si>
    <t xml:space="preserve"> thousand tenge</t>
  </si>
  <si>
    <t>as of</t>
  </si>
  <si>
    <t>CONSOLIDATED BALANCE  SHEET</t>
  </si>
  <si>
    <t>102, Abay Avenue,Ust-Kamenogorsk 070005, the Republic of Kazakhstan</t>
  </si>
  <si>
    <t>Legal address of the Company</t>
  </si>
  <si>
    <t>Large</t>
  </si>
  <si>
    <t>Business entity</t>
  </si>
  <si>
    <t xml:space="preserve">Average annual number of employees                      </t>
  </si>
  <si>
    <t>Consolidated</t>
  </si>
  <si>
    <t>Form of reporting</t>
  </si>
  <si>
    <t>Joint Stock Company</t>
  </si>
  <si>
    <t>Business legal structure</t>
  </si>
  <si>
    <t>Industry</t>
  </si>
  <si>
    <t>Company's activity type</t>
  </si>
  <si>
    <t>Сertificate of state reregistration of legal entity No. 1725-1917-01-АО dd. October 26, 2004</t>
  </si>
  <si>
    <t xml:space="preserve">Information on reorganization </t>
  </si>
  <si>
    <t xml:space="preserve">Company name </t>
  </si>
  <si>
    <t>Form 1</t>
  </si>
  <si>
    <t>dated June 28, 2017 No. 404</t>
  </si>
  <si>
    <t>to the order of Ministry of Finance of the Republic of Kazakhstan</t>
  </si>
  <si>
    <t>Appendix 2</t>
  </si>
  <si>
    <t>dated March 2, 2022 No. 241</t>
  </si>
  <si>
    <t>to the order of Minister of Finance of the Republic of Kazakhstan</t>
  </si>
  <si>
    <t>Appendix 1</t>
  </si>
  <si>
    <t>of the discontinued activity</t>
  </si>
  <si>
    <t xml:space="preserve">of the continuing activity </t>
  </si>
  <si>
    <t>Diluted earnings per share:</t>
  </si>
  <si>
    <t>Basic earnings per share:</t>
  </si>
  <si>
    <t>Earnings per share:</t>
  </si>
  <si>
    <t>controlling owners interest</t>
  </si>
  <si>
    <t>parent company owners</t>
  </si>
  <si>
    <t>Total comprehensive income attributable to:</t>
  </si>
  <si>
    <t>Total comprehensive income (line 300 + line 400)</t>
  </si>
  <si>
    <t>Total comprehensive income not subject to reclassification into income and expense over the subsequent periods (after income tax) (sum of lines from 431 to 435)</t>
  </si>
  <si>
    <t xml:space="preserve">Revaluation of equity  financial instruments at fair value through the other comprehensive income </t>
  </si>
  <si>
    <t xml:space="preserve">Tax effect of components of the other comprehensive income </t>
  </si>
  <si>
    <t>Actuarial income (loss) on pension liabilities</t>
  </si>
  <si>
    <t xml:space="preserve">Share in the other comprehensive income (loss) of the associated companies and joint venture accounted for using the equity method  </t>
  </si>
  <si>
    <t xml:space="preserve">Revaluation of fixed assets and intangible assets </t>
  </si>
  <si>
    <t>Total comprehensive income subject to reclassification into income and expense over the subsequent periods (after income tax) (sum of lines from 410 to 418)</t>
  </si>
  <si>
    <t xml:space="preserve">Reclassification adjustment as part of income (loss) </t>
  </si>
  <si>
    <t>Other components of the other comprehensive income</t>
  </si>
  <si>
    <t xml:space="preserve">Hedging of net investments in foreign operations </t>
  </si>
  <si>
    <t xml:space="preserve">Exchange difference on investments in foreign companies </t>
  </si>
  <si>
    <t>Cash flow hedging</t>
  </si>
  <si>
    <t xml:space="preserve">Effect of change in income tax rate on deferred tax </t>
  </si>
  <si>
    <t xml:space="preserve">Share in the other comprehensive income (loss) of the associated companies and joint venture accounted for using the equity method </t>
  </si>
  <si>
    <t>Revaluation of debt financial instruments at fair value through the other comprehensive income</t>
  </si>
  <si>
    <t>Including:</t>
  </si>
  <si>
    <t xml:space="preserve">Other comprehensive income, total (sum of lines 420 and 440): </t>
  </si>
  <si>
    <t>Parent company owners</t>
  </si>
  <si>
    <t>Profit for the year (line 200 + line 201) attributable to:</t>
  </si>
  <si>
    <t>Income (loss) after discontinued  activity taxation</t>
  </si>
  <si>
    <t>Income (loss) after continuing  activity taxation (line 100 - line 101)</t>
  </si>
  <si>
    <t>Income tax expenses</t>
  </si>
  <si>
    <t>Income (loss) before taxation (+/- lines from 020 to 025)</t>
  </si>
  <si>
    <t>Other expenses</t>
  </si>
  <si>
    <t>Other income</t>
  </si>
  <si>
    <t>Company's share in profit (loss) of associated entities and joint activity accounted for using the equity method</t>
  </si>
  <si>
    <t>Finance costs</t>
  </si>
  <si>
    <t>Finance income</t>
  </si>
  <si>
    <t>Total operating income (loss) (+/- lines from 012 to 016)</t>
  </si>
  <si>
    <t xml:space="preserve">Administrative expenses </t>
  </si>
  <si>
    <t>Distribution expenses</t>
  </si>
  <si>
    <t>Gross profit (line 010 - line 011)</t>
  </si>
  <si>
    <t>Cost of sales of goods and services</t>
  </si>
  <si>
    <t>Revenue from the sale of goods, products and service rendering</t>
  </si>
  <si>
    <t>Consolidated profit and loss statement</t>
  </si>
  <si>
    <t>Form 2</t>
  </si>
  <si>
    <t>Appendix 3</t>
  </si>
  <si>
    <t xml:space="preserve">Chief Accountant                                                     ___________________                       </t>
  </si>
  <si>
    <t xml:space="preserve">Dinara T. Orazbekova </t>
  </si>
  <si>
    <t>(подпись)</t>
  </si>
  <si>
    <t>Parent company capital</t>
  </si>
  <si>
    <t>414.1</t>
  </si>
  <si>
    <t>414.2</t>
  </si>
  <si>
    <t>414.3</t>
  </si>
  <si>
    <t>414.4</t>
  </si>
  <si>
    <t>414.5</t>
  </si>
  <si>
    <t>414.6</t>
  </si>
  <si>
    <t>Undistributed earnings (outstanding loss) for the current year as reported in Form 2 - Statement of Profit and Loss</t>
  </si>
  <si>
    <t>Undistributed earnings (outstanding loss) for the current year as reported in Form 2 - Other Comprehensive Income</t>
  </si>
  <si>
    <t xml:space="preserve">Undistributed earnings (outstanding loss) for the previous year through capital (reserves) </t>
  </si>
  <si>
    <t>Undistributed earnings (outstanding loss) for the previous year (transferred from the Statement of Undistributed Earnings to the Statement of Profit and Loss)</t>
  </si>
  <si>
    <t>Undistributed earnings (outstanding loss) for the current year through capital (dividends)</t>
  </si>
  <si>
    <t>Undistributed earnings (outstanding loss) for the previous years</t>
  </si>
  <si>
    <t>Executive Board Chairman                                       ___________________</t>
  </si>
  <si>
    <t>Sergey V. Bezhetskiy</t>
  </si>
  <si>
    <t>December 31, 2024</t>
  </si>
  <si>
    <t>reporting period as of 31.12.2024</t>
  </si>
  <si>
    <t>Balance as of 31 December 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</si>
</sst>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-* #,##0.00_р_._-;\-* #,##0.00_р_._-;_-* &quot;-&quot;??_р_._-;_-@_-"/>
    <numFmt numFmtId="168" formatCode="000"/>
    <numFmt numFmtId="169" formatCode="_(* #,##0.000_);_(* \(#,##0.000\);_(* &quot;-&quot;_);_(@_)"/>
  </numFmts>
  <fonts count="33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u val="singleAccounting"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64" fontId="0" fillId="0" borderId="0"/>
    <xf numFmtId="167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68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0" fontId="5" fillId="0" borderId="0" xfId="2" applyNumberFormat="1" applyFont="1" applyAlignment="1">
      <alignment horizontal="right" vertical="top" wrapText="1"/>
    </xf>
    <xf numFmtId="0" fontId="5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Alignment="1">
      <alignment horizontal="center" vertical="center"/>
    </xf>
    <xf numFmtId="164" fontId="5" fillId="0" borderId="0" xfId="2" applyFont="1"/>
    <xf numFmtId="164" fontId="9" fillId="0" borderId="0" xfId="2" applyFont="1"/>
    <xf numFmtId="49" fontId="2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vertical="top" wrapText="1"/>
    </xf>
    <xf numFmtId="49" fontId="3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6" fontId="9" fillId="0" borderId="4" xfId="2" applyNumberFormat="1" applyFont="1" applyBorder="1" applyAlignment="1" applyProtection="1">
      <alignment horizontal="right"/>
      <protection locked="0"/>
    </xf>
    <xf numFmtId="166" fontId="3" fillId="0" borderId="4" xfId="2" applyNumberFormat="1" applyFont="1" applyBorder="1" applyAlignment="1">
      <alignment horizontal="right"/>
    </xf>
    <xf numFmtId="0" fontId="9" fillId="0" borderId="4" xfId="2" applyNumberFormat="1" applyFont="1" applyBorder="1" applyAlignment="1">
      <alignment horizontal="center"/>
    </xf>
    <xf numFmtId="164" fontId="1" fillId="0" borderId="4" xfId="0" applyFont="1" applyBorder="1" applyAlignment="1">
      <alignment horizontal="left" indent="2"/>
    </xf>
    <xf numFmtId="164" fontId="5" fillId="0" borderId="0" xfId="2" applyFont="1" applyAlignment="1">
      <alignment horizontal="center" vertical="center"/>
    </xf>
    <xf numFmtId="0" fontId="0" fillId="0" borderId="4" xfId="0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Protection="1">
      <protection locked="0"/>
    </xf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/>
    <xf numFmtId="0" fontId="4" fillId="0" borderId="0" xfId="2" applyNumberFormat="1" applyFont="1"/>
    <xf numFmtId="0" fontId="11" fillId="0" borderId="0" xfId="2" applyNumberFormat="1" applyFont="1"/>
    <xf numFmtId="0" fontId="10" fillId="0" borderId="0" xfId="2" applyNumberFormat="1" applyFont="1"/>
    <xf numFmtId="0" fontId="9" fillId="0" borderId="0" xfId="2" applyNumberFormat="1" applyFont="1"/>
    <xf numFmtId="0" fontId="3" fillId="0" borderId="0" xfId="2" applyNumberFormat="1" applyFont="1"/>
    <xf numFmtId="0" fontId="2" fillId="0" borderId="1" xfId="2" applyNumberFormat="1" applyFont="1" applyBorder="1" applyAlignment="1" applyProtection="1">
      <alignment horizontal="right"/>
      <protection locked="0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8" fillId="0" borderId="0" xfId="0" applyFont="1" applyAlignment="1">
      <alignment horizontal="center" textRotation="90" wrapText="1"/>
    </xf>
    <xf numFmtId="166" fontId="2" fillId="0" borderId="4" xfId="2" applyNumberFormat="1" applyFont="1" applyBorder="1" applyProtection="1">
      <protection locked="0"/>
    </xf>
    <xf numFmtId="166" fontId="4" fillId="0" borderId="0" xfId="0" applyNumberFormat="1" applyFont="1"/>
    <xf numFmtId="49" fontId="6" fillId="0" borderId="4" xfId="2" applyNumberFormat="1" applyFont="1" applyBorder="1" applyAlignment="1">
      <alignment horizontal="center"/>
    </xf>
    <xf numFmtId="166" fontId="7" fillId="0" borderId="0" xfId="2" applyNumberFormat="1" applyFont="1"/>
    <xf numFmtId="0" fontId="13" fillId="0" borderId="0" xfId="2" applyNumberFormat="1" applyFont="1"/>
    <xf numFmtId="0" fontId="14" fillId="0" borderId="0" xfId="2" applyNumberFormat="1" applyFont="1"/>
    <xf numFmtId="0" fontId="15" fillId="0" borderId="0" xfId="2" applyNumberFormat="1" applyFont="1"/>
    <xf numFmtId="0" fontId="5" fillId="0" borderId="0" xfId="2" applyNumberFormat="1" applyFont="1"/>
    <xf numFmtId="166" fontId="11" fillId="0" borderId="0" xfId="2" applyNumberFormat="1" applyFont="1"/>
    <xf numFmtId="166" fontId="10" fillId="0" borderId="0" xfId="2" applyNumberFormat="1" applyFont="1"/>
    <xf numFmtId="0" fontId="16" fillId="0" borderId="0" xfId="2" applyNumberFormat="1" applyFont="1"/>
    <xf numFmtId="166" fontId="13" fillId="0" borderId="0" xfId="2" applyNumberFormat="1" applyFont="1"/>
    <xf numFmtId="166" fontId="2" fillId="0" borderId="5" xfId="2" applyNumberFormat="1" applyFont="1" applyBorder="1" applyProtection="1">
      <protection locked="0"/>
    </xf>
    <xf numFmtId="166" fontId="6" fillId="0" borderId="4" xfId="2" applyNumberFormat="1" applyFont="1" applyBorder="1" applyProtection="1">
      <protection locked="0"/>
    </xf>
    <xf numFmtId="166" fontId="6" fillId="0" borderId="5" xfId="2" applyNumberFormat="1" applyFont="1" applyBorder="1" applyProtection="1">
      <protection locked="0"/>
    </xf>
    <xf numFmtId="0" fontId="7" fillId="0" borderId="0" xfId="2" applyNumberFormat="1" applyFont="1"/>
    <xf numFmtId="0" fontId="2" fillId="0" borderId="4" xfId="2" applyNumberFormat="1" applyFont="1" applyBorder="1"/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164" fontId="0" fillId="0" borderId="0" xfId="0" applyProtection="1">
      <protection locked="0"/>
    </xf>
    <xf numFmtId="165" fontId="17" fillId="0" borderId="0" xfId="1" applyNumberFormat="1" applyFont="1" applyFill="1" applyProtection="1"/>
    <xf numFmtId="164" fontId="12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18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2" fillId="0" borderId="0" xfId="0" applyFont="1" applyAlignment="1">
      <alignment horizontal="right"/>
    </xf>
    <xf numFmtId="164" fontId="18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  <protection locked="0"/>
    </xf>
    <xf numFmtId="0" fontId="5" fillId="0" borderId="4" xfId="0" applyNumberFormat="1" applyFont="1" applyBorder="1" applyProtection="1">
      <protection locked="0"/>
    </xf>
    <xf numFmtId="0" fontId="5" fillId="0" borderId="4" xfId="0" applyNumberFormat="1" applyFont="1" applyBorder="1"/>
    <xf numFmtId="168" fontId="5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168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0" fontId="5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vertical="top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NumberFormat="1" applyFont="1" applyProtection="1">
      <protection locked="0"/>
    </xf>
    <xf numFmtId="0" fontId="20" fillId="0" borderId="0" xfId="2" applyNumberFormat="1" applyFont="1" applyProtection="1">
      <protection locked="0"/>
    </xf>
    <xf numFmtId="0" fontId="20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horizontal="right"/>
      <protection locked="0"/>
    </xf>
    <xf numFmtId="167" fontId="21" fillId="0" borderId="0" xfId="1" applyFont="1" applyFill="1" applyProtection="1"/>
    <xf numFmtId="0" fontId="12" fillId="0" borderId="0" xfId="2" applyNumberFormat="1" applyFont="1"/>
    <xf numFmtId="0" fontId="22" fillId="0" borderId="0" xfId="2" applyNumberFormat="1" applyFont="1" applyAlignment="1" applyProtection="1">
      <alignment horizontal="right"/>
      <protection locked="0"/>
    </xf>
    <xf numFmtId="0" fontId="22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wrapText="1"/>
      <protection locked="0"/>
    </xf>
    <xf numFmtId="14" fontId="22" fillId="0" borderId="0" xfId="2" applyNumberFormat="1" applyFont="1" applyAlignment="1" applyProtection="1">
      <alignment horizontal="left" wrapText="1"/>
      <protection locked="0"/>
    </xf>
    <xf numFmtId="0" fontId="20" fillId="0" borderId="1" xfId="2" applyNumberFormat="1" applyFont="1" applyBorder="1" applyProtection="1">
      <protection locked="0"/>
    </xf>
    <xf numFmtId="0" fontId="20" fillId="0" borderId="1" xfId="2" applyNumberFormat="1" applyFont="1" applyBorder="1" applyAlignment="1" applyProtection="1">
      <alignment wrapText="1"/>
      <protection locked="0"/>
    </xf>
    <xf numFmtId="0" fontId="20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20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>
      <alignment wrapText="1"/>
    </xf>
    <xf numFmtId="49" fontId="22" fillId="0" borderId="4" xfId="2" applyNumberFormat="1" applyFont="1" applyBorder="1" applyAlignment="1" applyProtection="1">
      <alignment horizontal="center" wrapText="1"/>
      <protection locked="0"/>
    </xf>
    <xf numFmtId="166" fontId="23" fillId="0" borderId="4" xfId="2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Alignment="1" applyProtection="1">
      <alignment wrapText="1"/>
      <protection locked="0"/>
    </xf>
    <xf numFmtId="167" fontId="24" fillId="0" borderId="0" xfId="1" applyFont="1" applyFill="1" applyProtection="1"/>
    <xf numFmtId="0" fontId="18" fillId="0" borderId="0" xfId="2" applyNumberFormat="1" applyFont="1"/>
    <xf numFmtId="0" fontId="20" fillId="0" borderId="4" xfId="2" applyNumberFormat="1" applyFont="1" applyBorder="1" applyAlignment="1">
      <alignment wrapText="1"/>
    </xf>
    <xf numFmtId="49" fontId="20" fillId="0" borderId="4" xfId="2" applyNumberFormat="1" applyFont="1" applyBorder="1" applyAlignment="1" applyProtection="1">
      <alignment horizontal="center" wrapText="1"/>
      <protection locked="0"/>
    </xf>
    <xf numFmtId="166" fontId="20" fillId="0" borderId="4" xfId="2" applyNumberFormat="1" applyFont="1" applyBorder="1" applyAlignment="1" applyProtection="1">
      <alignment wrapText="1"/>
      <protection locked="0"/>
    </xf>
    <xf numFmtId="166" fontId="20" fillId="0" borderId="4" xfId="2" quotePrefix="1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Protection="1">
      <protection locked="0"/>
    </xf>
    <xf numFmtId="166" fontId="23" fillId="0" borderId="4" xfId="2" applyNumberFormat="1" applyFont="1" applyBorder="1" applyProtection="1">
      <protection locked="0"/>
    </xf>
    <xf numFmtId="0" fontId="20" fillId="0" borderId="4" xfId="2" applyNumberFormat="1" applyFont="1" applyBorder="1" applyAlignment="1">
      <alignment vertical="top" wrapText="1"/>
    </xf>
    <xf numFmtId="49" fontId="20" fillId="0" borderId="4" xfId="2" applyNumberFormat="1" applyFont="1" applyBorder="1" applyAlignment="1" applyProtection="1">
      <alignment horizontal="center" vertical="top" wrapText="1"/>
      <protection locked="0"/>
    </xf>
    <xf numFmtId="166" fontId="20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quotePrefix="1" applyNumberFormat="1" applyFont="1" applyBorder="1" applyAlignment="1" applyProtection="1">
      <alignment vertical="top" wrapText="1"/>
      <protection locked="0"/>
    </xf>
    <xf numFmtId="166" fontId="23" fillId="0" borderId="4" xfId="2" quotePrefix="1" applyNumberFormat="1" applyFont="1" applyBorder="1" applyAlignment="1" applyProtection="1">
      <alignment vertical="top" wrapText="1"/>
      <protection locked="0"/>
    </xf>
    <xf numFmtId="167" fontId="21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20" fillId="0" borderId="4" xfId="2" quotePrefix="1" applyNumberFormat="1" applyFont="1" applyBorder="1" applyAlignment="1" applyProtection="1">
      <alignment horizontal="left" wrapText="1"/>
      <protection locked="0"/>
    </xf>
    <xf numFmtId="166" fontId="20" fillId="0" borderId="4" xfId="2" applyNumberFormat="1" applyFont="1" applyBorder="1" applyAlignment="1" applyProtection="1">
      <alignment horizontal="left" wrapText="1"/>
      <protection locked="0"/>
    </xf>
    <xf numFmtId="167" fontId="21" fillId="0" borderId="0" xfId="2" applyNumberFormat="1" applyFont="1"/>
    <xf numFmtId="167" fontId="21" fillId="0" borderId="0" xfId="1" applyFont="1" applyFill="1" applyAlignment="1" applyProtection="1">
      <alignment wrapText="1"/>
    </xf>
    <xf numFmtId="167" fontId="21" fillId="0" borderId="0" xfId="1" applyFont="1" applyFill="1"/>
    <xf numFmtId="167" fontId="21" fillId="0" borderId="0" xfId="0" applyNumberFormat="1" applyFont="1"/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0" fontId="22" fillId="0" borderId="0" xfId="2" applyNumberFormat="1" applyFont="1" applyAlignment="1" applyProtection="1">
      <alignment horizontal="left" wrapText="1"/>
      <protection locked="0"/>
    </xf>
    <xf numFmtId="0" fontId="20" fillId="0" borderId="0" xfId="2" applyNumberFormat="1" applyFont="1" applyAlignment="1" applyProtection="1">
      <alignment horizontal="left" wrapText="1"/>
      <protection locked="0"/>
    </xf>
    <xf numFmtId="164" fontId="5" fillId="0" borderId="0" xfId="0" applyFont="1" applyProtection="1">
      <protection locked="0"/>
    </xf>
    <xf numFmtId="165" fontId="25" fillId="0" borderId="0" xfId="2" applyNumberFormat="1" applyFont="1" applyProtection="1">
      <protection locked="0"/>
    </xf>
    <xf numFmtId="49" fontId="25" fillId="0" borderId="0" xfId="2" applyNumberFormat="1" applyFont="1" applyProtection="1">
      <protection locked="0"/>
    </xf>
    <xf numFmtId="164" fontId="25" fillId="0" borderId="0" xfId="2" applyFont="1"/>
    <xf numFmtId="164" fontId="25" fillId="0" borderId="0" xfId="2" applyFont="1" applyAlignment="1">
      <alignment vertical="top" wrapText="1"/>
    </xf>
    <xf numFmtId="164" fontId="12" fillId="0" borderId="0" xfId="2" applyFont="1" applyAlignment="1">
      <alignment horizontal="left" vertical="top" wrapText="1"/>
    </xf>
    <xf numFmtId="164" fontId="5" fillId="0" borderId="0" xfId="2" applyFont="1" applyAlignment="1">
      <alignment horizontal="left" vertical="top" wrapText="1"/>
    </xf>
    <xf numFmtId="0" fontId="3" fillId="0" borderId="0" xfId="2" applyNumberFormat="1" applyFont="1" applyAlignment="1" applyProtection="1">
      <alignment horizontal="left" vertical="top" wrapText="1"/>
      <protection locked="0"/>
    </xf>
    <xf numFmtId="164" fontId="26" fillId="0" borderId="0" xfId="0" applyFont="1" applyProtection="1">
      <protection locked="0"/>
    </xf>
    <xf numFmtId="0" fontId="5" fillId="0" borderId="0" xfId="2" applyNumberFormat="1" applyFont="1" applyAlignment="1" applyProtection="1">
      <alignment horizontal="left" vertical="top" wrapText="1"/>
      <protection locked="0"/>
    </xf>
    <xf numFmtId="0" fontId="5" fillId="0" borderId="0" xfId="2" applyNumberFormat="1" applyFont="1" applyProtection="1">
      <protection locked="0"/>
    </xf>
    <xf numFmtId="166" fontId="3" fillId="0" borderId="0" xfId="2" applyNumberFormat="1" applyFont="1"/>
    <xf numFmtId="165" fontId="5" fillId="0" borderId="0" xfId="2" applyNumberFormat="1" applyFont="1"/>
    <xf numFmtId="166" fontId="5" fillId="0" borderId="0" xfId="2" quotePrefix="1" applyNumberFormat="1" applyFont="1" applyAlignment="1">
      <alignment horizontal="right" wrapText="1"/>
    </xf>
    <xf numFmtId="0" fontId="5" fillId="0" borderId="0" xfId="2" applyNumberFormat="1" applyFont="1" applyAlignment="1">
      <alignment horizontal="center"/>
    </xf>
    <xf numFmtId="0" fontId="5" fillId="0" borderId="0" xfId="2" applyNumberFormat="1" applyFont="1" applyAlignment="1">
      <alignment vertical="top" wrapText="1"/>
    </xf>
    <xf numFmtId="0" fontId="5" fillId="0" borderId="4" xfId="2" applyNumberFormat="1" applyFont="1" applyBorder="1" applyAlignment="1">
      <alignment horizontal="center"/>
    </xf>
    <xf numFmtId="0" fontId="27" fillId="0" borderId="4" xfId="2" applyNumberFormat="1" applyFont="1" applyBorder="1" applyAlignment="1">
      <alignment vertical="top" wrapText="1"/>
    </xf>
    <xf numFmtId="166" fontId="5" fillId="0" borderId="4" xfId="2" applyNumberFormat="1" applyFont="1" applyBorder="1" applyAlignment="1" applyProtection="1">
      <alignment horizontal="right"/>
      <protection locked="0"/>
    </xf>
    <xf numFmtId="0" fontId="28" fillId="0" borderId="4" xfId="2" applyNumberFormat="1" applyFont="1" applyBorder="1" applyAlignment="1">
      <alignment vertical="top" wrapText="1"/>
    </xf>
    <xf numFmtId="0" fontId="5" fillId="0" borderId="4" xfId="2" applyNumberFormat="1" applyFont="1" applyBorder="1"/>
    <xf numFmtId="165" fontId="9" fillId="0" borderId="0" xfId="2" applyNumberFormat="1" applyFont="1"/>
    <xf numFmtId="164" fontId="25" fillId="0" borderId="5" xfId="0" applyFont="1" applyBorder="1" applyAlignment="1">
      <alignment horizontal="left" indent="2"/>
    </xf>
    <xf numFmtId="164" fontId="25" fillId="0" borderId="4" xfId="2" applyFont="1" applyBorder="1" applyAlignment="1">
      <alignment horizontal="left" indent="2"/>
    </xf>
    <xf numFmtId="164" fontId="25" fillId="0" borderId="4" xfId="0" applyFont="1" applyBorder="1" applyAlignment="1">
      <alignment horizontal="left" indent="2"/>
    </xf>
    <xf numFmtId="0" fontId="25" fillId="0" borderId="4" xfId="0" applyNumberFormat="1" applyFont="1" applyBorder="1" applyAlignment="1" applyProtection="1">
      <alignment horizontal="left" wrapText="1" indent="1"/>
      <protection hidden="1"/>
    </xf>
    <xf numFmtId="0" fontId="25" fillId="0" borderId="4" xfId="0" applyNumberFormat="1" applyFont="1" applyBorder="1" applyAlignment="1" applyProtection="1">
      <alignment horizontal="left" indent="1"/>
      <protection hidden="1"/>
    </xf>
    <xf numFmtId="165" fontId="5" fillId="0" borderId="0" xfId="2" applyNumberFormat="1" applyFont="1" applyAlignment="1">
      <alignment horizontal="center" vertical="center"/>
    </xf>
    <xf numFmtId="0" fontId="27" fillId="0" borderId="4" xfId="2" applyNumberFormat="1" applyFont="1" applyBorder="1" applyAlignment="1">
      <alignment horizontal="center" vertical="center" wrapText="1"/>
    </xf>
    <xf numFmtId="0" fontId="27" fillId="0" borderId="4" xfId="2" applyNumberFormat="1" applyFont="1" applyBorder="1" applyAlignment="1">
      <alignment horizontal="left" vertical="center" wrapText="1"/>
    </xf>
    <xf numFmtId="0" fontId="27" fillId="0" borderId="4" xfId="5" applyFont="1" applyBorder="1"/>
    <xf numFmtId="0" fontId="28" fillId="0" borderId="4" xfId="5" applyFont="1" applyBorder="1"/>
    <xf numFmtId="164" fontId="25" fillId="0" borderId="4" xfId="0" applyFont="1" applyBorder="1" applyAlignment="1">
      <alignment horizontal="left"/>
    </xf>
    <xf numFmtId="0" fontId="25" fillId="0" borderId="4" xfId="2" applyNumberFormat="1" applyFont="1" applyBorder="1" applyAlignment="1">
      <alignment vertical="top" wrapText="1"/>
    </xf>
    <xf numFmtId="0" fontId="27" fillId="0" borderId="4" xfId="5" applyFont="1" applyBorder="1" applyAlignment="1">
      <alignment wrapText="1"/>
    </xf>
    <xf numFmtId="0" fontId="28" fillId="0" borderId="4" xfId="5" applyFont="1" applyBorder="1" applyAlignment="1">
      <alignment wrapText="1"/>
    </xf>
    <xf numFmtId="0" fontId="5" fillId="0" borderId="4" xfId="2" applyNumberFormat="1" applyFont="1" applyBorder="1" applyAlignment="1">
      <alignment vertical="top" wrapText="1"/>
    </xf>
    <xf numFmtId="165" fontId="3" fillId="0" borderId="0" xfId="2" applyNumberFormat="1" applyFont="1" applyAlignment="1">
      <alignment horizontal="center" vertical="center"/>
    </xf>
    <xf numFmtId="0" fontId="28" fillId="0" borderId="1" xfId="2" applyNumberFormat="1" applyFont="1" applyBorder="1"/>
    <xf numFmtId="0" fontId="3" fillId="0" borderId="1" xfId="2" applyNumberFormat="1" applyFont="1" applyBorder="1" applyProtection="1">
      <protection locked="0"/>
    </xf>
    <xf numFmtId="14" fontId="3" fillId="0" borderId="0" xfId="2" applyNumberFormat="1" applyFont="1" applyProtection="1">
      <protection locked="0"/>
    </xf>
    <xf numFmtId="0" fontId="29" fillId="0" borderId="0" xfId="2" applyNumberFormat="1" applyFont="1" applyAlignment="1">
      <alignment horizontal="right" vertical="top" wrapText="1"/>
    </xf>
    <xf numFmtId="164" fontId="28" fillId="0" borderId="0" xfId="2" applyFont="1" applyAlignment="1">
      <alignment vertical="top" wrapText="1"/>
    </xf>
    <xf numFmtId="165" fontId="30" fillId="0" borderId="0" xfId="2" applyNumberFormat="1" applyFont="1" applyProtection="1">
      <protection locked="0"/>
    </xf>
    <xf numFmtId="164" fontId="30" fillId="0" borderId="0" xfId="2" applyFont="1" applyProtection="1">
      <protection locked="0"/>
    </xf>
    <xf numFmtId="165" fontId="31" fillId="0" borderId="0" xfId="2" applyNumberFormat="1" applyFont="1" applyProtection="1">
      <protection locked="0"/>
    </xf>
    <xf numFmtId="1" fontId="3" fillId="0" borderId="0" xfId="2" applyNumberFormat="1" applyFont="1" applyAlignment="1">
      <alignment horizontal="left" vertical="top" wrapText="1"/>
    </xf>
    <xf numFmtId="164" fontId="31" fillId="0" borderId="0" xfId="2" applyFont="1" applyAlignment="1" applyProtection="1">
      <alignment horizontal="left" wrapText="1"/>
      <protection locked="0"/>
    </xf>
    <xf numFmtId="164" fontId="25" fillId="0" borderId="0" xfId="0" applyFont="1" applyAlignment="1">
      <alignment horizontal="right"/>
    </xf>
    <xf numFmtId="49" fontId="28" fillId="0" borderId="0" xfId="2" applyNumberFormat="1" applyFont="1" applyProtection="1">
      <protection locked="0"/>
    </xf>
    <xf numFmtId="164" fontId="28" fillId="0" borderId="0" xfId="2" applyFont="1"/>
    <xf numFmtId="0" fontId="28" fillId="0" borderId="8" xfId="5" applyFont="1" applyBorder="1" applyAlignment="1">
      <alignment wrapText="1"/>
    </xf>
    <xf numFmtId="0" fontId="2" fillId="0" borderId="9" xfId="2" applyNumberFormat="1" applyFont="1" applyBorder="1"/>
    <xf numFmtId="0" fontId="27" fillId="0" borderId="8" xfId="5" applyFont="1" applyBorder="1" applyAlignment="1">
      <alignment wrapText="1"/>
    </xf>
    <xf numFmtId="49" fontId="2" fillId="0" borderId="9" xfId="2" applyNumberFormat="1" applyFont="1" applyBorder="1" applyAlignment="1">
      <alignment horizontal="center"/>
    </xf>
    <xf numFmtId="0" fontId="28" fillId="0" borderId="9" xfId="2" applyNumberFormat="1" applyFont="1" applyBorder="1" applyAlignment="1">
      <alignment wrapText="1"/>
    </xf>
    <xf numFmtId="49" fontId="6" fillId="0" borderId="9" xfId="2" applyNumberFormat="1" applyFont="1" applyBorder="1" applyAlignment="1">
      <alignment horizontal="center"/>
    </xf>
    <xf numFmtId="0" fontId="27" fillId="0" borderId="9" xfId="2" applyNumberFormat="1" applyFont="1" applyBorder="1" applyAlignment="1">
      <alignment wrapText="1"/>
    </xf>
    <xf numFmtId="0" fontId="28" fillId="0" borderId="1" xfId="2" applyNumberFormat="1" applyFont="1" applyBorder="1" applyAlignment="1">
      <alignment horizontal="right"/>
    </xf>
    <xf numFmtId="0" fontId="27" fillId="0" borderId="0" xfId="2" applyNumberFormat="1" applyFont="1" applyAlignment="1" applyProtection="1">
      <alignment horizontal="right"/>
      <protection locked="0"/>
    </xf>
    <xf numFmtId="0" fontId="6" fillId="0" borderId="0" xfId="2" applyNumberFormat="1" applyFont="1" applyAlignment="1">
      <alignment horizontal="right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6" fontId="32" fillId="0" borderId="4" xfId="2" applyNumberFormat="1" applyFont="1" applyBorder="1" applyAlignment="1" applyProtection="1">
      <alignment horizontal="right"/>
      <protection locked="0"/>
    </xf>
    <xf numFmtId="166" fontId="32" fillId="0" borderId="4" xfId="2" applyNumberFormat="1" applyFont="1" applyFill="1" applyBorder="1" applyAlignment="1" applyProtection="1">
      <alignment horizontal="right"/>
      <protection locked="0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Fill="1" applyBorder="1" applyAlignment="1">
      <alignment horizontal="right" wrapText="1"/>
    </xf>
    <xf numFmtId="166" fontId="6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applyNumberFormat="1" applyFont="1" applyBorder="1" applyAlignment="1" applyProtection="1">
      <alignment horizontal="right"/>
      <protection locked="0"/>
    </xf>
    <xf numFmtId="166" fontId="3" fillId="0" borderId="4" xfId="3" applyNumberFormat="1" applyFont="1" applyBorder="1" applyAlignment="1" applyProtection="1">
      <alignment horizontal="right"/>
      <protection locked="0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Border="1" applyAlignment="1">
      <alignment horizontal="right" wrapText="1"/>
    </xf>
    <xf numFmtId="166" fontId="6" fillId="0" borderId="4" xfId="2" applyNumberFormat="1" applyFont="1" applyBorder="1" applyAlignment="1" applyProtection="1">
      <alignment horizontal="right" vertical="center" wrapText="1"/>
      <protection locked="0"/>
    </xf>
    <xf numFmtId="166" fontId="6" fillId="0" borderId="4" xfId="2" applyNumberFormat="1" applyFont="1" applyBorder="1" applyAlignment="1">
      <alignment horizontal="right"/>
    </xf>
    <xf numFmtId="166" fontId="6" fillId="0" borderId="4" xfId="2" quotePrefix="1" applyNumberFormat="1" applyFont="1" applyBorder="1" applyAlignment="1">
      <alignment horizontal="center"/>
    </xf>
    <xf numFmtId="169" fontId="2" fillId="0" borderId="4" xfId="2" applyNumberFormat="1" applyFont="1" applyBorder="1" applyProtection="1">
      <protection locked="0"/>
    </xf>
    <xf numFmtId="3" fontId="5" fillId="0" borderId="4" xfId="2" applyNumberFormat="1" applyFont="1" applyBorder="1" applyAlignment="1">
      <alignment horizontal="right" wrapText="1"/>
    </xf>
    <xf numFmtId="3" fontId="3" fillId="0" borderId="4" xfId="2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5" fillId="0" borderId="4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Border="1" applyAlignment="1">
      <alignment horizontal="right" wrapText="1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5" fillId="0" borderId="4" xfId="2" applyNumberFormat="1" applyFont="1" applyFill="1" applyBorder="1"/>
    <xf numFmtId="3" fontId="5" fillId="0" borderId="4" xfId="2" applyNumberFormat="1" applyFont="1" applyFill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5" fillId="0" borderId="4" xfId="2" applyNumberFormat="1" applyFont="1" applyBorder="1"/>
    <xf numFmtId="3" fontId="5" fillId="0" borderId="4" xfId="2" applyNumberFormat="1" applyFont="1" applyBorder="1" applyAlignment="1" applyProtection="1">
      <alignment horizontal="right" wrapText="1"/>
      <protection locked="0"/>
    </xf>
    <xf numFmtId="3" fontId="5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wrapText="1"/>
      <protection locked="0"/>
    </xf>
    <xf numFmtId="166" fontId="12" fillId="0" borderId="4" xfId="2" applyNumberFormat="1" applyFont="1" applyBorder="1" applyProtection="1">
      <protection locked="0"/>
    </xf>
    <xf numFmtId="166" fontId="12" fillId="0" borderId="4" xfId="2" quotePrefix="1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applyNumberFormat="1" applyFont="1" applyFill="1" applyBorder="1" applyAlignment="1" applyProtection="1">
      <alignment wrapText="1"/>
      <protection locked="0"/>
    </xf>
    <xf numFmtId="166" fontId="23" fillId="0" borderId="4" xfId="2" quotePrefix="1" applyNumberFormat="1" applyFont="1" applyFill="1" applyBorder="1" applyAlignment="1" applyProtection="1">
      <alignment wrapText="1"/>
      <protection locked="0"/>
    </xf>
    <xf numFmtId="166" fontId="22" fillId="0" borderId="4" xfId="2" quotePrefix="1" applyNumberFormat="1" applyFont="1" applyBorder="1" applyAlignment="1" applyProtection="1">
      <alignment horizontal="left" wrapText="1"/>
      <protection locked="0"/>
    </xf>
    <xf numFmtId="165" fontId="5" fillId="0" borderId="0" xfId="2" applyNumberFormat="1" applyFont="1" applyProtection="1"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Protection="1">
      <protection locked="0"/>
    </xf>
    <xf numFmtId="164" fontId="30" fillId="0" borderId="0" xfId="2" applyFont="1" applyAlignment="1" applyProtection="1">
      <alignment horizontal="left" vertical="top" wrapText="1"/>
      <protection locked="0"/>
    </xf>
    <xf numFmtId="0" fontId="28" fillId="0" borderId="4" xfId="2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0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8" fillId="0" borderId="10" xfId="2" applyNumberFormat="1" applyFont="1" applyBorder="1" applyAlignment="1">
      <alignment horizontal="center" vertical="center" wrapText="1"/>
    </xf>
    <xf numFmtId="0" fontId="28" fillId="0" borderId="3" xfId="2" applyNumberFormat="1" applyFont="1" applyBorder="1" applyAlignment="1">
      <alignment horizontal="center" vertical="center" wrapText="1"/>
    </xf>
    <xf numFmtId="0" fontId="20" fillId="0" borderId="2" xfId="2" applyNumberFormat="1" applyFont="1" applyBorder="1" applyAlignment="1" applyProtection="1">
      <alignment horizontal="center" vertical="center" wrapText="1"/>
      <protection locked="0"/>
    </xf>
    <xf numFmtId="0" fontId="20" fillId="0" borderId="3" xfId="2" applyNumberFormat="1" applyFont="1" applyBorder="1" applyAlignment="1" applyProtection="1">
      <alignment horizontal="center" vertical="center" wrapText="1"/>
      <protection locked="0"/>
    </xf>
    <xf numFmtId="0" fontId="20" fillId="0" borderId="6" xfId="2" applyNumberFormat="1" applyFont="1" applyBorder="1" applyAlignment="1" applyProtection="1">
      <alignment horizontal="center" vertical="center" wrapText="1"/>
      <protection locked="0"/>
    </xf>
    <xf numFmtId="0" fontId="20" fillId="0" borderId="7" xfId="2" applyNumberFormat="1" applyFont="1" applyBorder="1" applyAlignment="1" applyProtection="1">
      <alignment horizontal="center" vertical="center" wrapText="1"/>
      <protection locked="0"/>
    </xf>
    <xf numFmtId="0" fontId="20" fillId="0" borderId="5" xfId="2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 2 3" xfId="2" xr:uid="{047EA194-9314-44EB-80AD-546C19E0E10D}"/>
    <cellStyle name="Обычный 2 2 3" xfId="3" xr:uid="{FB01AA49-ADCC-4E68-9BED-CED439D6F3A2}"/>
    <cellStyle name="Обычный 2 2 3 2" xfId="5" xr:uid="{4C4E09C5-5759-4482-ACF7-E786F5806853}"/>
    <cellStyle name="Обычный_Формы ФО_Мэппинг_финальный - Алтынкуль" xfId="4" xr:uid="{D1F21F8B-CB5E-432E-B595-260D1C88D9F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  <sheetName val="Data_Input1"/>
      <sheetName val="Prelim_Cost1"/>
      <sheetName val="Gold_Institute1"/>
      <sheetName val="CamKum_Prod1"/>
      <sheetName val="Cost_Summary1"/>
      <sheetName val="Unit_CostPoured1"/>
      <sheetName val="Efficiency_Avg_1"/>
      <sheetName val="Effeciency_Mos1"/>
      <sheetName val="Total_Costs_Mos1"/>
      <sheetName val="Avg_Costs_Yr1"/>
      <sheetName val="presentation_(2)1"/>
      <sheetName val="Форма_11"/>
      <sheetName val="Bal_Sheet1"/>
      <sheetName val="Income_Statement1"/>
      <sheetName val="V_и_стоим__бур1"/>
      <sheetName val="Sгис_(ГРР)1"/>
      <sheetName val="Пр_мат1"/>
      <sheetName val="усл_стор_орг_1"/>
      <sheetName val="Зап_част_и_Тек_рем1"/>
      <sheetName val="31_12_031"/>
      <sheetName val="PBC-Final_Kmod8-December-20011"/>
      <sheetName val="48_1"/>
      <sheetName val="Treatment_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>
        <row r="31">
          <cell r="B31">
            <v>64821.38241765873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  <sheetName val="Lookup"/>
      <sheetName val="ГМ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_x000e__x000a__x0008__x000a__x000b__x0010__x0007_"/>
      <sheetName val=" _x000a_ _x000a_   "/>
      <sheetName val="6НК/ ¹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/>
      <sheetData sheetId="868"/>
      <sheetData sheetId="869" refreshError="1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/>
      <sheetData sheetId="895"/>
      <sheetData sheetId="896"/>
      <sheetData sheetId="897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>
        <row r="1">
          <cell r="H1" t="str">
            <v>Вид</v>
          </cell>
        </row>
      </sheetData>
      <sheetData sheetId="90">
        <row r="1">
          <cell r="H1" t="str">
            <v>Вид</v>
          </cell>
        </row>
      </sheetData>
      <sheetData sheetId="91">
        <row r="1">
          <cell r="H1" t="str">
            <v>Вид</v>
          </cell>
        </row>
      </sheetData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  <sheetName val="_x000e__x000a__x0008__x000a__x000b__x0010__x0007_"/>
      <sheetName val="6НК_x0007__x001c_  "/>
      <sheetName val="6НК/_x0000_?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  <sheetData sheetId="891" refreshError="1"/>
      <sheetData sheetId="892" refreshError="1"/>
      <sheetData sheetId="89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  <sheetName val="COVER_PAGE3"/>
      <sheetName val="I__BALANCE_SHEET3"/>
      <sheetName val="II__PROFIT_&amp;_LOSS3"/>
      <sheetName val="III__CASH_FLOW3"/>
      <sheetName val="IV__Stmt_of_GAINS_&amp;_LOSSES3"/>
      <sheetName val="1__Cash3"/>
      <sheetName val="2__Securities3"/>
      <sheetName val="3a__Trade_Rec_3"/>
      <sheetName val="3b__Financial_&amp;_Other_Rec_3"/>
      <sheetName val="3c__Other_Rec__Affiliates3"/>
      <sheetName val="4__Inventories3"/>
      <sheetName val="5__Fixed_Assets3"/>
      <sheetName val="6a__Liabilities3"/>
      <sheetName val="7__Other_Accr_,Liab_3"/>
      <sheetName val="7a__Other_Liab__Affiliates3"/>
      <sheetName val="9__Equity3"/>
      <sheetName val="10__Sales3"/>
      <sheetName val="11__Interest_Exp_,Inc__3"/>
      <sheetName val="12__Other_Inc_,Exp_3"/>
      <sheetName val="13__Leasing3"/>
      <sheetName val="14__Related_Parties3"/>
      <sheetName val="15__Foreign_Exchange_Income3"/>
      <sheetName val="16__Gains_Losses_FA3"/>
      <sheetName val="17__Restructuring3"/>
      <sheetName val="ЗАО_н_ит2"/>
      <sheetName val="F100-Trial_BS2"/>
      <sheetName val="годовой_20202"/>
      <sheetName val="Атрибуты_товара2"/>
      <sheetName val="Единицы_измерения2"/>
      <sheetName val="Способы_закупок2"/>
      <sheetName val="Основание_из_одного_источника2"/>
      <sheetName val="Приоритет_закупок2"/>
      <sheetName val="Классификатор_стран2"/>
      <sheetName val="годовой_2020_(2)2"/>
      <sheetName val="Справочник_Инкотермс2"/>
      <sheetName val="Тип_дней2"/>
      <sheetName val="Вид_предоплаты2"/>
      <sheetName val="Вид_промежуточного_платежа2"/>
      <sheetName val="Признак_НДС2"/>
      <sheetName val="Intercompany_transactions2"/>
      <sheetName val="Строки_20_21_272"/>
      <sheetName val="фот_пп2000разбивка2"/>
      <sheetName val="PP&amp;E_mvt_for_20032"/>
      <sheetName val="Testing_of_accruals2"/>
      <sheetName val="лист_к_диаграмме_(2)2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110">
          <cell r="D110" t="str">
            <v>Заземление переносное</v>
          </cell>
        </row>
      </sheetData>
      <sheetData sheetId="193">
        <row r="110">
          <cell r="D110" t="str">
            <v>Заземление переносное</v>
          </cell>
        </row>
      </sheetData>
      <sheetData sheetId="194">
        <row r="110">
          <cell r="D110" t="str">
            <v>Заземление переносное</v>
          </cell>
        </row>
      </sheetData>
      <sheetData sheetId="195">
        <row r="110">
          <cell r="D110" t="str">
            <v>Заземление переносное</v>
          </cell>
        </row>
      </sheetData>
      <sheetData sheetId="196">
        <row r="110">
          <cell r="D110" t="str">
            <v>Заземление переносное</v>
          </cell>
        </row>
      </sheetData>
      <sheetData sheetId="197">
        <row r="110">
          <cell r="D110" t="str">
            <v>Заземление переносное</v>
          </cell>
        </row>
      </sheetData>
      <sheetData sheetId="198">
        <row r="110">
          <cell r="D110" t="str">
            <v>Заземление переносное</v>
          </cell>
        </row>
      </sheetData>
      <sheetData sheetId="199"/>
      <sheetData sheetId="200"/>
      <sheetData sheetId="201"/>
      <sheetData sheetId="202"/>
      <sheetData sheetId="203"/>
      <sheetData sheetId="204">
        <row r="110">
          <cell r="D110" t="str">
            <v>Заземление переносное</v>
          </cell>
        </row>
      </sheetData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  <sheetName val="Cash_flows_-_PBC"/>
      <sheetName val="ремонт 25"/>
      <sheetName val="Служебный ФК _x0000_"/>
      <sheetName val="Служебный ФК恔 "/>
      <sheetName val="Служебный ФК "/>
      <sheetName val="Служебный ФК  "/>
      <sheetName val="6НК  _x0009__x000d_"/>
      <sheetName val="_x0000_ _x0000__x000a__x0000_ _x0000__x000a__x0000_ _x0000_ _x0000_ "/>
      <sheetName val="6НК   _x000d_"/>
      <sheetName val="List of Functions"/>
      <sheetName val="25. Hidden"/>
      <sheetName val="2. Inputs"/>
      <sheetName val="Исх"/>
      <sheetName val="исп_см_"/>
      <sheetName val="без_НДС"/>
      <sheetName val="EnergyResource-2004-coal"/>
      <sheetName val="cut-off-general(energy)"/>
      <sheetName val="Data"/>
      <sheetName val="Служебный ФК_x0005_"/>
      <sheetName val="6НКԯ"/>
      <sheetName val="Служебный ФК"/>
      <sheetName val="6НК0"/>
      <sheetName val="6НК/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  <sheetName val="6НК/?¹"/>
      <sheetName val="[form.xls]6НК/?¹"/>
      <sheetName val="[form.xls][form.xls]6НК/?¹"/>
      <sheetName val="Sheet223"/>
      <sheetName val="List_of_Functions"/>
      <sheetName val="Финбюджет_свод_"/>
      <sheetName val="ïîñòàâêà_ñðàâí13"/>
      <sheetName val="рев_дф_(1_08_)_(3)"/>
      <sheetName val="Фонд_15гор"/>
      <sheetName val="пост__пар_"/>
      <sheetName val="Бонды_стр_341"/>
      <sheetName val="Master_Inputs_Start_here"/>
      <sheetName val="1_квартал"/>
      <sheetName val="6НК__"/>
      <sheetName val="Resource_Sheet"/>
      <sheetName val="Main_Sheet"/>
      <sheetName val="[form_xls][form_xls]_form_xls_2"/>
      <sheetName val="[form_xls][form_xls]_form_xls_3"/>
      <sheetName val="[form_xls][form_xls]_form_xls_4"/>
      <sheetName val="[form_xls][form_xls]_form_xls_5"/>
      <sheetName val="[form_xls][form_xls]_form_xls_6"/>
      <sheetName val="[form_xls][form_xls]_form_xls_7"/>
      <sheetName val="июль_ппд(факт)"/>
      <sheetName val="25_07_08г_(2)"/>
      <sheetName val="мат_расходы"/>
      <sheetName val="Шт_расписание"/>
      <sheetName val="Prelim_Cost"/>
      <sheetName val="TPC_con_vs_bdg"/>
      <sheetName val="Planned_VoWD"/>
      <sheetName val="Threshold_Table"/>
      <sheetName val="Простой_5-10_тн"/>
      <sheetName val="3_3_31_"/>
      <sheetName val="МП_не_вход_ФОТ1"/>
      <sheetName val="Acct_Numb"/>
      <sheetName val="6НК__ _x000a_"/>
      <sheetName val="Добыча_нефти48"/>
      <sheetName val="GAAP_TB_31_12_01__detail_p&amp;l5"/>
      <sheetName val="прочие_стор5"/>
      <sheetName val="услуги_прочие5"/>
      <sheetName val="Выкуп_порталов5"/>
      <sheetName val="обуч_(2)5"/>
      <sheetName val="прочие_стор_(2)5"/>
      <sheetName val="ком_(2)5"/>
      <sheetName val="КВЛ_(2)5"/>
      <sheetName val="прочие_расходы5"/>
      <sheetName val="шт_(2)5"/>
      <sheetName val="аренда_(2)5"/>
      <sheetName val="прогноз_движения_денег_в_ежеме5"/>
      <sheetName val="ОПиУ_в_ежемес_5"/>
      <sheetName val="АПК_реформа5"/>
      <sheetName val="Б_мчас_(П)5"/>
      <sheetName val="PP&amp;E_mvt_for_20035"/>
      <sheetName val="2008_ГСМ5"/>
      <sheetName val="Плата_за_загрязнение_5"/>
      <sheetName val="факс(2005-20гг_)5"/>
      <sheetName val="поставка_сравн135"/>
      <sheetName val="1_(2)4"/>
      <sheetName val="ОТЧЕТ_КТЖ_01_01_094"/>
      <sheetName val="8180_(8181,8182)4"/>
      <sheetName val="Balance_Sheet4"/>
      <sheetName val="1_вариант__2009_4"/>
      <sheetName val="Список_документов4"/>
      <sheetName val="GAAP_TB_30_09_01__detail_p&amp;l4"/>
      <sheetName val="O_500_Property_Tax4"/>
      <sheetName val="форма_3_смета_затрат4"/>
      <sheetName val="$_IS4"/>
      <sheetName val="Спр__раб_4"/>
      <sheetName val="Авансы_уплач,деньги_в_регионах7"/>
      <sheetName val="Авансы_уплач,деньги_в_регионах8"/>
      <sheetName val="PLтв_-_Б4"/>
      <sheetName val="K-800_Imp__test4"/>
      <sheetName val="FA_register4"/>
      <sheetName val="ГСМ_Гараж4"/>
      <sheetName val="ГСМ_по_инвест4"/>
      <sheetName val="Запчасти_Гараж4"/>
      <sheetName val="Стор_Орг_РМУ4"/>
      <sheetName val="Материалы_РМУ4"/>
      <sheetName val="Постановка_на_учет_авто4"/>
      <sheetName val="Размножение_проектов4"/>
      <sheetName val="материалы_ВДГО4"/>
      <sheetName val="Тех_осмотр4"/>
      <sheetName val="Проект_14"/>
      <sheetName val="Объем_ВДГО4"/>
      <sheetName val="Фин_обязат_4"/>
      <sheetName val="спецпит,проездн_4"/>
      <sheetName val="Бюджет_тек__затрат4"/>
      <sheetName val="коммун_4"/>
      <sheetName val="Служебный_ФКРБ3"/>
      <sheetName val="Источник_финансирования3"/>
      <sheetName val="Способ_закупки3"/>
      <sheetName val="Тип_пункта_плана3"/>
      <sheetName val="ТД_РАП3"/>
      <sheetName val="Служебный_ФК皸ɫ2"/>
      <sheetName val="Служебный_ФК悄,2"/>
      <sheetName val="Служебный_ФК厈-2"/>
      <sheetName val="Служебный_ФК⽄2"/>
      <sheetName val="Служебный_ФК⽬2"/>
      <sheetName val="Служебный_ФК嵔_2"/>
      <sheetName val="Служебный_ФК峔(2"/>
      <sheetName val="Служебный_ФК⿯2"/>
      <sheetName val="Служебный_ФК『2"/>
      <sheetName val="Служебный_ФК　2"/>
      <sheetName val="доп_дан_3"/>
      <sheetName val="Служебный_ФКૐǪ2"/>
      <sheetName val="Summary_&amp;_Variables2"/>
      <sheetName val="Служебный_ФК3"/>
      <sheetName val="Вып_П_П_2"/>
      <sheetName val="План_ГЗ2"/>
      <sheetName val="Вид_предмета2"/>
      <sheetName val="6НК__x000a_3"/>
      <sheetName val="List_of_Functions1"/>
      <sheetName val="Финбюджет_свод_1"/>
      <sheetName val="ïîñòàâêà_ñðàâí131"/>
      <sheetName val="рев_дф_(1_08_)_(3)1"/>
      <sheetName val="Фонд_15гор1"/>
      <sheetName val="пост__пар_1"/>
      <sheetName val="Бонды_стр_3411"/>
      <sheetName val="Master_Inputs_Start_here1"/>
      <sheetName val="1_квартал1"/>
      <sheetName val="Resource_Sheet1"/>
      <sheetName val="Main_Sheet1"/>
      <sheetName val="июль_ппд(факт)1"/>
      <sheetName val="25_07_08г_(2)1"/>
      <sheetName val="[form_xls][form_xls]_form_xls_1"/>
      <sheetName val="[form_xls][form_xls]_form_xls_8"/>
      <sheetName val="[form_xls][form_xls]_form_xls_9"/>
      <sheetName val="[form_xls][form_xls]_form_xls10"/>
      <sheetName val="[form_xls][form_xls]_form_xls11"/>
      <sheetName val="[form_xls][form_xls]_form_xls12"/>
      <sheetName val="25__Hidden1"/>
      <sheetName val="2__Inputs1"/>
      <sheetName val="мат_расходы1"/>
      <sheetName val="Шт_расписание1"/>
      <sheetName val="Prelim_Cost1"/>
      <sheetName val="PY_misstatements1"/>
      <sheetName val="TPC_con_vs_bdg1"/>
      <sheetName val="Planned_VoWD1"/>
      <sheetName val="Threshold_Table1"/>
      <sheetName val="Простой_5-10_тн1"/>
      <sheetName val="3_3_31_1"/>
      <sheetName val="МП_не_вход_ФОТ2"/>
      <sheetName val="Acct_Numb1"/>
      <sheetName val="运行成本_OPEX"/>
      <sheetName val="__x000a___x000a____1"/>
      <sheetName val="6НК/_¹1"/>
      <sheetName val="Лв_1715_(сб)"/>
      <sheetName val="1_401_2"/>
      <sheetName val="Приход_по_вагонам"/>
      <sheetName val="3А_КНС"/>
      <sheetName val="замерная_11"/>
      <sheetName val="общ_Дф_01_11_"/>
      <sheetName val="Сводная"/>
      <sheetName val="MAIN"/>
      <sheetName val="Cover"/>
      <sheetName val="Движение финансов"/>
      <sheetName val="тарифы"/>
      <sheetName val="BY Line Item"/>
      <sheetName val="Valuation"/>
      <sheetName val="TB KMG Fin 2007"/>
      <sheetName val="KAZAK RECO ST 99"/>
      <sheetName val="UNITPRICES"/>
      <sheetName val="Sheet4"/>
      <sheetName val="Макро-прогноз"/>
      <sheetName val="Hidden1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/>
      <sheetData sheetId="1608"/>
      <sheetData sheetId="1609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/>
      <sheetData sheetId="1625"/>
      <sheetData sheetId="1626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  <sheetName val="сводУМЗ"/>
      <sheetName val="ИП_ДО_БЛ 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  <sheetName val="field"/>
      <sheetName val="2_2 ОтклОТМ"/>
      <sheetName val="1_3_2 ОТМ"/>
      <sheetName val="модель_(н)7"/>
      <sheetName val="модель_(в)7"/>
      <sheetName val="модель_(свод)7"/>
      <sheetName val="нефть_(2)7"/>
      <sheetName val="вода_(2)7"/>
      <sheetName val="свод_(2)7"/>
      <sheetName val="Сырье_и_материалы7"/>
      <sheetName val="Кап__ремонт7"/>
      <sheetName val="Капитализация_(ЗФ)7"/>
      <sheetName val="ЗФ_КР7"/>
      <sheetName val="Тек_ремонт7"/>
      <sheetName val="Технол_расходы7"/>
      <sheetName val="Приложение_связь7"/>
      <sheetName val="Транспорт_грузов7"/>
      <sheetName val="Ком_расходы7"/>
      <sheetName val="подготовка_кадров_27"/>
      <sheetName val="подгот_кадров_37"/>
      <sheetName val="под_кад7"/>
      <sheetName val="Охрана_окр_среды7"/>
      <sheetName val="Исп_природ_сырья7"/>
      <sheetName val="сод__и_лиц__автотр_7"/>
      <sheetName val="Другие_прочие_7"/>
      <sheetName val="Услуги_банков7"/>
      <sheetName val="почтово-канц__расходы7"/>
      <sheetName val="Сод_адм_зданий7"/>
      <sheetName val="юр_конслт_услуги7"/>
      <sheetName val="Социальная_сфера7"/>
      <sheetName val="Расх_на_кул_озд_мер_7"/>
      <sheetName val="Пр__соцвыплаты7"/>
      <sheetName val="Добыча_нефти44"/>
      <sheetName val="поставка_сравн134"/>
      <sheetName val="2_2_ОтклОТМ4"/>
      <sheetName val="1_3_2_ОТМ4"/>
      <sheetName val="6НК-cт_4"/>
      <sheetName val="из_сем4"/>
      <sheetName val="Спр__пласт4"/>
      <sheetName val="Спр__мест4"/>
      <sheetName val="Плата_за_загрязнение_4"/>
      <sheetName val="2008_ГСМ4"/>
      <sheetName val="Б_мчас_(П)3"/>
      <sheetName val="д_7_0013"/>
      <sheetName val="PP&amp;E_mvt_for_20033"/>
      <sheetName val="Cash_flow_2003_PBC3"/>
      <sheetName val="Ф_№102"/>
      <sheetName val="Mvmnt_(consolidated)"/>
      <sheetName val="Mvmnt_CIP"/>
      <sheetName val="стр_234"/>
      <sheetName val="стр_242"/>
      <sheetName val="стр_241(2)"/>
      <sheetName val="стр_950"/>
      <sheetName val="Загрузка_в_ХД"/>
      <sheetName val="стр_512"/>
      <sheetName val="Форма_№2_руб_"/>
      <sheetName val="стр_260"/>
      <sheetName val="стр_626"/>
      <sheetName val="стр_515_рос_"/>
      <sheetName val="№10__КРА_Прочая_Реализация__"/>
      <sheetName val="№_11_КРА_Прочее_Приобретение"/>
      <sheetName val="стр_232"/>
      <sheetName val="стр__529(2)"/>
      <sheetName val="ПУ_№13_ОФА"/>
      <sheetName val="№12__КРА_Проценты"/>
      <sheetName val="стр_640"/>
      <sheetName val="стр_611"/>
      <sheetName val="ПУ_№3_OFA"/>
      <sheetName val="ПУ_№9_OFA"/>
      <sheetName val="стр_621_(1)"/>
      <sheetName val="ПУ_№8_OFA"/>
      <sheetName val="ПУ_№7_OFA"/>
      <sheetName val="стр_245"/>
      <sheetName val="стр_246_(1)"/>
      <sheetName val="стр_625_(1)"/>
      <sheetName val="стр_660_(2)"/>
      <sheetName val="стр_960"/>
      <sheetName val="cтр_253"/>
      <sheetName val="стр_627"/>
      <sheetName val="стр_630"/>
      <sheetName val="стр_624"/>
      <sheetName val="стр_625_(2)"/>
      <sheetName val="стр_623"/>
      <sheetName val="стр_251"/>
      <sheetName val="стр_650"/>
      <sheetName val="Lay-off_provision"/>
      <sheetName val="8180_(8181,8182)"/>
      <sheetName val="ДС_МЗК1"/>
      <sheetName val="клиенты_на_30_09(перв_источник)"/>
      <sheetName val="Исх_данные"/>
      <sheetName val="Кэш-фло_(текущий)"/>
      <sheetName val="Показ_Эфф_Инвест_"/>
      <sheetName val="АПК_реформа"/>
      <sheetName val="1_вариант__2009_"/>
      <sheetName val="Конс_"/>
      <sheetName val="Список_документов"/>
      <sheetName val="модель_(н)8"/>
      <sheetName val="модель_(в)8"/>
      <sheetName val="модель_(свод)8"/>
      <sheetName val="нефть_(2)8"/>
      <sheetName val="вода_(2)8"/>
      <sheetName val="свод_(2)8"/>
      <sheetName val="Сырье_и_материалы8"/>
      <sheetName val="Кап__ремонт8"/>
      <sheetName val="Капитализация_(ЗФ)8"/>
      <sheetName val="ЗФ_КР8"/>
      <sheetName val="Тек_ремонт8"/>
      <sheetName val="Технол_расходы8"/>
      <sheetName val="Приложение_связь8"/>
      <sheetName val="Транспорт_грузов8"/>
      <sheetName val="Ком_расходы8"/>
      <sheetName val="подготовка_кадров_28"/>
      <sheetName val="подгот_кадров_38"/>
      <sheetName val="под_кад8"/>
      <sheetName val="Охрана_окр_среды8"/>
      <sheetName val="Исп_природ_сырья8"/>
      <sheetName val="сод__и_лиц__автотр_8"/>
      <sheetName val="Другие_прочие_8"/>
      <sheetName val="Услуги_банков8"/>
      <sheetName val="почтово-канц__расходы8"/>
      <sheetName val="Сод_адм_зданий8"/>
      <sheetName val="юр_конслт_услуги8"/>
      <sheetName val="Социальная_сфера8"/>
      <sheetName val="Расх_на_кул_озд_мер_8"/>
      <sheetName val="Пр__соцвыплаты8"/>
      <sheetName val="Добыча_нефти45"/>
      <sheetName val="поставка_сравн135"/>
      <sheetName val="2_2_ОтклОТМ5"/>
      <sheetName val="1_3_2_ОТМ5"/>
      <sheetName val="6НК-cт_5"/>
      <sheetName val="из_сем5"/>
      <sheetName val="Спр__пласт5"/>
      <sheetName val="Спр__мест5"/>
      <sheetName val="Плата_за_загрязнение_5"/>
      <sheetName val="2008_ГСМ5"/>
      <sheetName val="Б_мчас_(П)4"/>
      <sheetName val="д_7_0014"/>
      <sheetName val="PP&amp;E_mvt_for_20034"/>
      <sheetName val="Cash_flow_2003_PBC4"/>
      <sheetName val="Ф_№103"/>
      <sheetName val="Mvmnt_(consolidated)1"/>
      <sheetName val="Mvmnt_CIP1"/>
      <sheetName val="стр_2341"/>
      <sheetName val="стр_2421"/>
      <sheetName val="стр_241(2)1"/>
      <sheetName val="стр_9501"/>
      <sheetName val="Загрузка_в_ХД1"/>
      <sheetName val="стр_5121"/>
      <sheetName val="Форма_№2_руб_1"/>
      <sheetName val="стр_2601"/>
      <sheetName val="стр_6261"/>
      <sheetName val="стр_515_рос_1"/>
      <sheetName val="№10__КРА_Прочая_Реализация__1"/>
      <sheetName val="№_11_КРА_Прочее_Приобретение1"/>
      <sheetName val="стр_2321"/>
      <sheetName val="стр__529(2)1"/>
      <sheetName val="ПУ_№13_ОФА1"/>
      <sheetName val="№12__КРА_Проценты1"/>
      <sheetName val="стр_6401"/>
      <sheetName val="стр_6111"/>
      <sheetName val="ПУ_№3_OFA1"/>
      <sheetName val="ПУ_№9_OFA1"/>
      <sheetName val="стр_621_(1)1"/>
      <sheetName val="ПУ_№8_OFA1"/>
      <sheetName val="ПУ_№7_OFA1"/>
      <sheetName val="стр_2451"/>
      <sheetName val="стр_246_(1)1"/>
      <sheetName val="стр_625_(1)1"/>
      <sheetName val="стр_660_(2)1"/>
      <sheetName val="стр_9601"/>
      <sheetName val="cтр_2531"/>
      <sheetName val="стр_6271"/>
      <sheetName val="стр_6301"/>
      <sheetName val="стр_6241"/>
      <sheetName val="стр_625_(2)1"/>
      <sheetName val="стр_6231"/>
      <sheetName val="стр_2511"/>
      <sheetName val="стр_6501"/>
      <sheetName val="Lay-off_provision1"/>
      <sheetName val="8180_(8181,8182)1"/>
      <sheetName val="ДС_МЗК2"/>
      <sheetName val="клиенты_на_30_09(перв_источник1"/>
      <sheetName val="Исх_данные1"/>
      <sheetName val="Кэш-фло_(текущий)1"/>
      <sheetName val="Показ_Эфф_Инвест_1"/>
      <sheetName val="АПК_реформа1"/>
      <sheetName val="1_вариант__2009_1"/>
      <sheetName val="Конс_1"/>
      <sheetName val="Список_документов1"/>
      <sheetName val="замерная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  <sheetName val="ОборБалФормОтч"/>
      <sheetName val="ТитулЛистОт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спецпит,проездн."/>
      <sheetName val="начислено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МО_00123"/>
      <sheetName val="из_сем5"/>
      <sheetName val="__2_3_2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14_1_2_2_(Услуги_связи)3"/>
      <sheetName val="Income_$3"/>
      <sheetName val="3_ФОТ3"/>
      <sheetName val="2а_(4)3"/>
      <sheetName val="выданы_таб_№_(от_25_01_12_ОК)3"/>
      <sheetName val="по_2007_году_план_на_2008_год3"/>
      <sheetName val="Изменяемые_данные3"/>
      <sheetName val="расчет_ГСМ_НА_2013Г3"/>
      <sheetName val="Страхование_ГПО_охр_23"/>
      <sheetName val="канат_прод_3"/>
      <sheetName val="исп_см_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26_04_2013_(2)3"/>
      <sheetName val="СВОД_Логистика3"/>
      <sheetName val="Treatment_Summary3"/>
      <sheetName val="4_Налоги1"/>
      <sheetName val="ремонт_253"/>
      <sheetName val="PR_CN3"/>
      <sheetName val="__2_3_26"/>
      <sheetName val="Кабельная_продукция2"/>
      <sheetName val="Ком_плат2"/>
      <sheetName val="SAD_Schedule1"/>
      <sheetName val="расчет_прибыли1"/>
      <sheetName val="ГПЗ_ПОСД_Способ_закупок1"/>
      <sheetName val="ДС_МЗК1"/>
      <sheetName val="H3_100_Rollforward1"/>
      <sheetName val="GAAP_TB_31_12_01__detail_p&amp;l1"/>
      <sheetName val="РСза_6-м_20121"/>
      <sheetName val="Отд_расх1"/>
      <sheetName val="стр_145_рос__исп1"/>
      <sheetName val="CPI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3"/>
      <sheetName val="[ДБСП_02_ 2002.xls]___Syzdyk_82"/>
      <sheetName val="Схема доплат"/>
      <sheetName val="Повышающие коэф ОМГ"/>
      <sheetName val="TARIF2"/>
      <sheetName val="17-21 апреля"/>
      <sheetName val="Все_поက_x0000_퀀ѫ爃䅄/"/>
      <sheetName val="показатели"/>
      <sheetName val="Лист4"/>
      <sheetName val="Лист1 (2)"/>
      <sheetName val="[ДБСП_02_ 2002.xls]___Syzdyk_84"/>
      <sheetName val="[ДБСП_02_ 2002.xls]___Syzdyk_88"/>
      <sheetName val="[ДБСП_02_ 2002.xls]___Syzdyk_87"/>
      <sheetName val="[ДБСП_02_ 2002.xls]___Syzdyk_85"/>
      <sheetName val="[ДБСП_02_ 2002.xls]___Syzdyk_86"/>
      <sheetName val="[ДБСП_02_ 2002.xls]___Syzdyk_89"/>
      <sheetName val="[ДБСП_02_ 2002.xls]___Syzdyk_90"/>
      <sheetName val="[ДБСП_02_ 2002.xls]___Syzdyk_91"/>
      <sheetName val="лим_пр _затр"/>
      <sheetName val="Все_по예썘/"/>
      <sheetName val="___Syzdykbaeva__________Docum_2"/>
      <sheetName val="___Syzdykbaeva__________Docum_3"/>
      <sheetName val="[ДБСП_02_ 2002.xls]___Syzdy_204"/>
      <sheetName val="[ДБСП_02_ 2002.xls]___Syzdyk_95"/>
      <sheetName val="[ДБСП_02_ 2002.xls]___Syzdyk_92"/>
      <sheetName val="[ДБСП_02_ 2002.xls]___Syzdyk_93"/>
      <sheetName val="[ДБСП_02_ 2002.xls]___Syzdyk_94"/>
      <sheetName val="[ДБСП_02_ 2002.xls]___Syzdyk_97"/>
      <sheetName val="[ДБСП_02_ 2002.xls]___Syzdyk_96"/>
      <sheetName val="[ДБСП_02_ 2002.xls]___Syzdy_104"/>
      <sheetName val="[ДБСП_02_ 2002.xls]___Syzdyk_98"/>
      <sheetName val="[ДБСП_02_ 2002.xls]___Syzdyk_99"/>
      <sheetName val="[ДБСП_02_ 2002.xls]___Syzdy_100"/>
      <sheetName val="[ДБСП_02_ 2002.xls]___Syzdy_101"/>
      <sheetName val="[ДБСП_02_ 2002.xls]___Syzdy_102"/>
      <sheetName val="[ДБСП_02_ 2002.xls]___Syzdy_103"/>
      <sheetName val="[ДБСП_02_ 2002.xls]___Syzdy_106"/>
      <sheetName val="[ДБСП_02_ 2002.xls]___Syzdy_105"/>
      <sheetName val="[ДБСП_02_ 2002.xls]___Syzdy_109"/>
      <sheetName val="[ДБСП_02_ 2002.xls]___Syzdy_107"/>
      <sheetName val="[ДБСП_02_ 2002.xls]___Syzdy_108"/>
      <sheetName val="[ДБСП_02_ 2002.xls]___Syzdy_113"/>
      <sheetName val="[ДБСП_02_ 2002.xls]___Syzdy_110"/>
      <sheetName val="[ДБСП_02_ 2002.xls]___Syzdy_111"/>
      <sheetName val="[ДБСП_02_ 2002.xls]___Syzdy_112"/>
      <sheetName val="[ДБСП_02_ 2002.xls]___Syzdy_115"/>
      <sheetName val="[ДБСП_02_ 2002.xls]___Syzdy_114"/>
      <sheetName val="[ДБСП_02_ 2002.xls]___Syzdy_117"/>
      <sheetName val="[ДБСП_02_ 2002.xls]___Syzdy_116"/>
      <sheetName val="[ДБСП_02_ 2002.xls]___Syzdy_123"/>
      <sheetName val="[ДБСП_02_ 2002.xls]___Syzdy_119"/>
      <sheetName val="[ДБСП_02_ 2002.xls]___Syzdy_118"/>
      <sheetName val="[ДБСП_02_ 2002.xls]___Syzdy_120"/>
      <sheetName val="[ДБСП_02_ 2002.xls]___Syzdy_121"/>
      <sheetName val="[ДБСП_02_ 2002.xls]___Syzdy_122"/>
      <sheetName val="[ДБСП_02_ 2002.xls]___Syzdy_125"/>
      <sheetName val="[ДБСП_02_ 2002.xls]___Syzdy_124"/>
      <sheetName val="[ДБСП_02_ 2002.xls]___Syzdy_126"/>
      <sheetName val="[ДБСП_02_ 2002.xls]___Syzdy_127"/>
      <sheetName val="[ДБСП_02_ 2002.xls]___Syzdy_129"/>
      <sheetName val="[ДБСП_02_ 2002.xls]___Syzdy_128"/>
      <sheetName val="[ДБСП_02_ 2002.xls]___Syzdy_130"/>
      <sheetName val="[ДБСП_02_ 2002.xls]___Syzdy_131"/>
      <sheetName val="[ДБСП_02_ 2002.xls]___Syzdy_134"/>
      <sheetName val="[ДБСП_02_ 2002.xls]___Syzdy_133"/>
      <sheetName val="[ДБСП_02_ 2002.xls]___Syzdy_132"/>
      <sheetName val="[ДБСП_02_ 2002.xls]___Syzdy_139"/>
      <sheetName val="[ДБСП_02_ 2002.xls]___Syzdy_135"/>
      <sheetName val="[ДБСП_02_ 2002.xls]___Syzdy_136"/>
      <sheetName val="[ДБСП_02_ 2002.xls]___Syzdy_137"/>
      <sheetName val="[ДБСП_02_ 2002.xls]___Syzdy_138"/>
      <sheetName val="[ДБСП_02_ 2002.xls]___Syzdy_168"/>
      <sheetName val="[ДБСП_02_ 2002.xls]___Syzdy_140"/>
      <sheetName val="[ДБСП_02_ 2002.xls]___Syzdy_145"/>
      <sheetName val="[ДБСП_02_ 2002.xls]___Syzdy_141"/>
      <sheetName val="[ДБСП_02_ 2002.xls]___Syzdy_142"/>
      <sheetName val="[ДБСП_02_ 2002.xls]___Syzdy_143"/>
      <sheetName val="[ДБСП_02_ 2002.xls]___Syzdy_144"/>
      <sheetName val="[ДБСП_02_ 2002.xls]___Syzdy_151"/>
      <sheetName val="[ДБСП_02_ 2002.xls]___Syzdy_150"/>
      <sheetName val="[ДБСП_02_ 2002.xls]___Syzdy_146"/>
      <sheetName val="[ДБСП_02_ 2002.xls]___Syzdy_147"/>
      <sheetName val="[ДБСП_02_ 2002.xls]___Syzdy_148"/>
      <sheetName val="[ДБСП_02_ 2002.xls]___Syzdy_149"/>
      <sheetName val="[ДБСП_02_ 2002.xls]___Syzdy_152"/>
      <sheetName val="[ДБСП_02_ 2002.xls]___Syzdy_154"/>
      <sheetName val="[ДБСП_02_ 2002.xls]___Syzdy_153"/>
      <sheetName val="[ДБСП_02_ 2002.xls]___Syzdy_157"/>
      <sheetName val="[ДБСП_02_ 2002.xls]___Syzdy_155"/>
      <sheetName val="[ДБСП_02_ 2002.xls]___Syzdy_156"/>
      <sheetName val="[ДБСП_02_ 2002.xls]___Syzdy_158"/>
      <sheetName val="[ДБСП_02_ 2002.xls]___Syzdy_159"/>
      <sheetName val="[ДБСП_02_ 2002.xls]___Syzdy_160"/>
      <sheetName val="[ДБСП_02_ 2002.xls]___Syzdy_161"/>
      <sheetName val="[ДБСП_02_ 2002.xls]___Syzdy_163"/>
      <sheetName val="[ДБСП_02_ 2002.xls]___Syzdy_162"/>
      <sheetName val="[ДБСП_02_ 2002.xls]___Syzdy_164"/>
      <sheetName val="[ДБСП_02_ 2002.xls]___Syzdy_165"/>
      <sheetName val="[ДБСП_02_ 2002.xls]___Syzdy_166"/>
      <sheetName val="[ДБСП_02_ 2002.xls]___Syzdy_167"/>
      <sheetName val="[ДБСП_02_ 2002.xls]___Syzdy_169"/>
      <sheetName val="[ДБСП_02_ 2002.xls]___Syzdy_172"/>
      <sheetName val="[ДБСП_02_ 2002.xls]___Syzdy_170"/>
      <sheetName val="[ДБСП_02_ 2002.xls]___Syzdy_171"/>
      <sheetName val="[ДБСП_02_ 2002.xls]___Syzdy_173"/>
      <sheetName val="[ДБСП_02_ 2002.xls]___Syzdy_175"/>
      <sheetName val="[ДБСП_02_ 2002.xls]___Syzdy_174"/>
      <sheetName val="[ДБСП_02_ 2002.xls]___Syzdy_176"/>
      <sheetName val="[ДБСП_02_ 2002.xls]___Syzdy_177"/>
      <sheetName val="[ДБСП_02_ 2002.xls]___Syzdy_179"/>
      <sheetName val="[ДБСП_02_ 2002.xls]___Syzdy_178"/>
      <sheetName val="[ДБСП_02_ 2002.xls]___Syzdy_180"/>
      <sheetName val="[ДБСП_02_ 2002.xls]___Syzdy_191"/>
      <sheetName val="[ДБСП_02_ 2002.xls]___Syzdy_187"/>
      <sheetName val="[ДБСП_02_ 2002.xls]___Syzdy_181"/>
      <sheetName val="[ДБСП_02_ 2002.xls]___Syzdy_182"/>
      <sheetName val="[ДБСП_02_ 2002.xls]___Syzdy_183"/>
      <sheetName val="[ДБСП_02_ 2002.xls]___Syzdy_184"/>
      <sheetName val="[ДБСП_02_ 2002.xls]___Syzdy_185"/>
      <sheetName val="[ДБСП_02_ 2002.xls]___Syzdy_186"/>
      <sheetName val="[ДБСП_02_ 2002.xls]___Syzdy_188"/>
      <sheetName val="[ДБСП_02_ 2002.xls]___Syzdy_189"/>
      <sheetName val="[ДБСП_02_ 2002.xls]___Syzdy_190"/>
      <sheetName val="[ДБСП_02_ 2002.xls]___Syzdy_192"/>
      <sheetName val="[ДБСП_02_ 2002.xls]___Syzdy_193"/>
      <sheetName val="[ДБСП_02_ 2002.xls]___Syzdy_194"/>
      <sheetName val="[ДБСП_02_ 2002.xls]___Syzdy_195"/>
      <sheetName val="[ДБСП_02_ 2002.xls]___Syzdy_196"/>
      <sheetName val="[ДБСП_02_ 2002.xls]___Syzdy_197"/>
      <sheetName val="[ДБСП_02_ 2002.xls]___Syzdy_198"/>
      <sheetName val="[ДБСП_02_ 2002.xls]___Syzdy_199"/>
      <sheetName val="[ДБСП_02_ 2002.xls]___Syzdy_200"/>
      <sheetName val="[ДБСП_02_ 2002.xls]___Syzdy_201"/>
      <sheetName val="[ДБСП_02_ 2002.xls]___Syzdy_202"/>
      <sheetName val="[ДБСП_02_ 2002.xls]___Syzdy_203"/>
      <sheetName val="[ДБСП_02_ 2002.xls]___Syzdy_205"/>
      <sheetName val="[ДБСП_02_ 2002.xls]___Syzdy_206"/>
      <sheetName val="[ДБСП_02_ 2002.xls]___Syzdy_207"/>
      <sheetName val="[ДБСП_02_ 2002.xls]___Syzdy_208"/>
      <sheetName val="[ДБСП_02_ 2002.xls]___Syzdy_214"/>
      <sheetName val="[ДБСП_02_ 2002.xls]___Syzdy_209"/>
      <sheetName val="[ДБСП_02_ 2002.xls]___Syzdy_210"/>
      <sheetName val="[ДБСП_02_ 2002.xls]___Syzdy_211"/>
      <sheetName val="[ДБСП_02_ 2002.xls]___Syzdy_212"/>
      <sheetName val="[ДБСП_02_ 2002.xls]___Syzdy_213"/>
      <sheetName val="[ДБСП_02_ 2002.xls]___Syzdy_246"/>
      <sheetName val="[ДБСП_02_ 2002.xls]___Syzdy_241"/>
      <sheetName val="[ДБСП_02_ 2002.xls]___Syzdy_233"/>
      <sheetName val="[ДБСП_02_ 2002.xls]___Syzdy_215"/>
      <sheetName val="[ДБСП_02_ 2002.xls]___Syzdy_217"/>
      <sheetName val="[ДБСП_02_ 2002.xls]___Syzdy_216"/>
      <sheetName val="[ДБСП_02_ 2002.xls]___Syzdy_228"/>
      <sheetName val="[ДБСП_02_ 2002.xls]___Syzdy_218"/>
      <sheetName val="[ДБСП_02_ 2002.xls]___Syzdy_219"/>
      <sheetName val="[ДБСП_02_ 2002.xls]___Syzdy_220"/>
      <sheetName val="[ДБСП_02_ 2002.xls]___Syzdy_221"/>
      <sheetName val="[ДБСП_02_ 2002.xls]___Syzdy_222"/>
      <sheetName val="[ДБСП_02_ 2002.xls]___Syzdy_224"/>
      <sheetName val="[ДБСП_02_ 2002.xls]___Syzdy_223"/>
      <sheetName val="[ДБСП_02_ 2002.xls]___Syzdy_227"/>
      <sheetName val="[ДБСП_02_ 2002.xls]___Syzdy_226"/>
      <sheetName val="[ДБСП_02_ 2002.xls]___Syzdy_225"/>
      <sheetName val="[ДБСП_02_ 2002.xls]___Syzdy_230"/>
      <sheetName val="[ДБСП_02_ 2002.xls]___Syzdy_229"/>
      <sheetName val="[ДБСП_02_ 2002.xls]___Syzdy_231"/>
      <sheetName val="[ДБСП_02_ 2002.xls]___Syzdy_232"/>
      <sheetName val="[ДБСП_02_ 2002.xls]___Syzdy_235"/>
      <sheetName val="[ДБСП_02_ 2002.xls]___Syzdy_234"/>
      <sheetName val="[ДБСП_02_ 2002.xls]___Syzdy_236"/>
      <sheetName val="[ДБСП_02_ 2002.xls]___Syzdy_239"/>
      <sheetName val="[ДБСП_02_ 2002.xls]___Syzdy_237"/>
      <sheetName val="[ДБСП_02_ 2002.xls]___Syzdy_238"/>
      <sheetName val="[ДБСП_02_ 2002.xls]___Syzdy_240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47"/>
      <sheetName val="[ДБСП_02_ 2002.xls]___Syzdy_249"/>
      <sheetName val="[ДБСП_02_ 2002.xls]___Syzdy_248"/>
      <sheetName val="[ДБСП_02_ 2002.xls]___Syzdy_250"/>
      <sheetName val="[ДБСП_02_ 2002.xls]___Syzdy_251"/>
      <sheetName val="материалы"/>
      <sheetName val="КОНФИГУРАЦИЯ"/>
      <sheetName val="Курс"/>
      <sheetName val="Консол_ф1"/>
      <sheetName val="Все_поက"/>
      <sheetName val="все-доб.осн ГТМ (+-) (2)"/>
      <sheetName val="pip.summ."/>
      <sheetName val="LEAD"/>
      <sheetName val="Rollforward"/>
      <sheetName val="ИП_ДО_БЛ "/>
      <sheetName val="макропоказ"/>
      <sheetName val="[ДБСП_02_ 2002.xls]___Syzdy_266"/>
      <sheetName val="[ДБСП_02_ 2002.xls]___Syzdy_265"/>
      <sheetName val="[ДБСП_02_ 2002.xls]___Syzdy_257"/>
      <sheetName val="[ДБСП_02_ 2002.xls]___Syzdy_254"/>
      <sheetName val="[ДБСП_02_ 2002.xls]___Syzdy_252"/>
      <sheetName val="[ДБСП_02_ 2002.xls]___Syzdy_253"/>
      <sheetName val="[ДБСП_02_ 2002.xls]___Syzdy_255"/>
      <sheetName val="[ДБСП_02_ 2002.xls]___Syzdy_256"/>
      <sheetName val="[ДБСП_02_ 2002.xls]___Syzdy_258"/>
      <sheetName val="[ДБСП_02_ 2002.xls]___Syzdy_260"/>
      <sheetName val="[ДБСП_02_ 2002.xls]___Syzdy_259"/>
      <sheetName val="[ДБСП_02_ 2002.xls]___Syzdy_261"/>
      <sheetName val="[ДБСП_02_ 2002.xls]___Syzdy_262"/>
      <sheetName val="[ДБСП_02_ 2002.xls]___Syzdy_263"/>
      <sheetName val="[ДБСП_02_ 2002.xls]___Syzdy_264"/>
      <sheetName val="[ДБСП_02_ 2002.xls]___Syzdy_267"/>
      <sheetName val="[ДБСП_02_ 2002.xls]___Syzdy_268"/>
      <sheetName val="[ДБСП_02_ 2002.xls]___Syzdy_287"/>
      <sheetName val="[ДБСП_02_ 2002.xls]___Syzdy_283"/>
      <sheetName val="[ДБСП_02_ 2002.xls]___Syzdy_280"/>
      <sheetName val="[ДБСП_02_ 2002.xls]___Syzdy_269"/>
      <sheetName val="[ДБСП_02_ 2002.xls]___Syzdy_270"/>
      <sheetName val="[ДБСП_02_ 2002.xls]___Syzdy_271"/>
      <sheetName val="[ДБСП_02_ 2002.xls]___Syzdy_272"/>
      <sheetName val="[ДБСП_02_ 2002.xls]___Syzdy_273"/>
      <sheetName val="[ДБСП_02_ 2002.xls]___Syzdy_274"/>
      <sheetName val="[ДБСП_02_ 2002.xls]___Syzdy_275"/>
      <sheetName val="[ДБСП_02_ 2002.xls]___Syzdy_276"/>
      <sheetName val="[ДБСП_02_ 2002.xls]___Syzdy_277"/>
      <sheetName val="[ДБСП_02_ 2002.xls]___Syzdy_279"/>
      <sheetName val="[ДБСП_02_ 2002.xls]___Syzdy_278"/>
      <sheetName val="[ДБСП_02_ 2002.xls]___Syzdy_281"/>
      <sheetName val="[ДБСП_02_ 2002.xls]___Syzdy_282"/>
      <sheetName val="[ДБСП_02_ 2002.xls]___Syzdy_284"/>
      <sheetName val="[ДБСП_02_ 2002.xls]___Syzdy_285"/>
      <sheetName val="[ДБСП_02_ 2002.xls]___Syzdy_286"/>
      <sheetName val="[ДБСП_02_ 2002.xls]___Syzdy_288"/>
      <sheetName val="[ДБСП_02_ 2002.xls]___Syzdy_289"/>
      <sheetName val="[ДБСП_02_ 2002.xls]___Syzdy_290"/>
      <sheetName val="[ДБСП_02_ 2002.xls]___Syzdy_292"/>
      <sheetName val="[ДБСП_02_ 2002.xls]___Syzdy_291"/>
      <sheetName val="[ДБСП_02_ 2002.xls]___Syzdy_294"/>
      <sheetName val="[ДБСП_02_ 2002.xls]___Syzdy_293"/>
      <sheetName val="Product Assumptions"/>
      <sheetName val="объемы"/>
      <sheetName val="Вход"/>
      <sheetName val="[ДБСП_02_ 2002.xls]___Syzdy_304"/>
      <sheetName val="[ДБСП_02_ 2002.xls]___Syzdy_297"/>
      <sheetName val="[ДБСП_02_ 2002.xls]___Syzdy_295"/>
      <sheetName val="[ДБСП_02_ 2002.xls]___Syzdy_296"/>
      <sheetName val="[ДБСП_02_ 2002.xls]___Syzdy_301"/>
      <sheetName val="[ДБСП_02_ 2002.xls]___Syzdy_298"/>
      <sheetName val="[ДБСП_02_ 2002.xls]___Syzdy_299"/>
      <sheetName val="[ДБСП_02_ 2002.xls]___Syzdy_300"/>
      <sheetName val="[ДБСП_02_ 2002.xls]___Syzdy_302"/>
      <sheetName val="[ДБСП_02_ 2002.xls]___Syzdy_303"/>
      <sheetName val="[ДБСП_02_ 2002.xls]___Syzdy_305"/>
      <sheetName val="[ДБСП_02_ 2002.xls]___Syzdy_306"/>
      <sheetName val="ТЭП_август_2003"/>
      <sheetName val="хим.реаг."/>
      <sheetName val="бур рукова"/>
      <sheetName val="БПО"/>
      <sheetName val="хим_реаг_"/>
      <sheetName val="бур_рукова"/>
      <sheetName val="инструм КРС."/>
      <sheetName val="Tax Movement"/>
      <sheetName val="Summary &amp; Variables"/>
      <sheetName val="BS &amp; IS"/>
      <sheetName val="Исх_данные"/>
      <sheetName val="распределение модели"/>
      <sheetName val="2"/>
      <sheetName val="Оглавление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1">
          <cell r="G1" t="str">
            <v xml:space="preserve"> </v>
          </cell>
        </row>
      </sheetData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 refreshError="1"/>
      <sheetData sheetId="897" refreshError="1"/>
      <sheetData sheetId="898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  <sheetName val="- 1 -"/>
      <sheetName val="Осн"/>
      <sheetName val="МО 0012"/>
      <sheetName val="МТ_CapexDepreciation"/>
      <sheetName val="МУНАЙТАС L-1"/>
      <sheetName val="все-доб.осн ГТМ (+-) (2)"/>
      <sheetName val="Other AR"/>
      <sheetName val="Lease AP"/>
      <sheetName val="Другие"/>
      <sheetName val="Прочие"/>
      <sheetName val="Const"/>
      <sheetName val="Расчеты"/>
      <sheetName val="ИсхД+"/>
      <sheetName val="Нетто3!!!"/>
      <sheetName val="4. NWABC"/>
      <sheetName val="3310"/>
      <sheetName val="фев"/>
      <sheetName val="зп"/>
      <sheetName val="14_1_2_2_(Услуги_связи)5"/>
      <sheetName val="поставка_сравн132"/>
      <sheetName val="ТЭП_старая2"/>
      <sheetName val="из_сем2"/>
      <sheetName val="Сдача_2"/>
      <sheetName val="7_12"/>
      <sheetName val="14_1_2_2__Услуги_связи_2"/>
      <sheetName val="Treatment_Summary2"/>
      <sheetName val="Форма3_62"/>
      <sheetName val="__2_3_22"/>
      <sheetName val="Добыча_нефти42"/>
      <sheetName val="Income_$2"/>
      <sheetName val="2_БО2"/>
      <sheetName val="10_БО_(kzt)2"/>
      <sheetName val="1кв__2"/>
      <sheetName val="2кв_2"/>
      <sheetName val="Инв_вл_тыс_ед2"/>
      <sheetName val="вход_параметры2"/>
      <sheetName val="L-1_Займ_БРК_инвест_цели2"/>
      <sheetName val="исп_см_2"/>
      <sheetName val="д_7_0012"/>
      <sheetName val="1Утв_ТК__Capex_07_2"/>
      <sheetName val="Фонд_15гор2"/>
      <sheetName val="Фонд_Кар-с2"/>
      <sheetName val="Фонд_Купола2"/>
      <sheetName val="Фонд_14_гор_2"/>
      <sheetName val="Фонд_16_гор_2"/>
      <sheetName val="Фонд_17_гор_2"/>
      <sheetName val="Фонд_18_гор_2"/>
      <sheetName val="Статьи_затрат2"/>
      <sheetName val="Справка_ИЦА2"/>
      <sheetName val="Prelim_Cost2"/>
      <sheetName val="по_2007_году_план_на_2008_год2"/>
      <sheetName val="5NK_2"/>
      <sheetName val="Add-s_test2"/>
      <sheetName val="БиВи_(290)1"/>
      <sheetName val="май_2031"/>
      <sheetName val="Форма_31"/>
      <sheetName val="Форма_21"/>
      <sheetName val="Базовые_данные2"/>
      <sheetName val="Зам_нгду-11"/>
      <sheetName val="Зам_ОЭПУ(доб)1"/>
      <sheetName val="тех_режим1"/>
      <sheetName val="Зам_нгду-2(наг)1"/>
      <sheetName val="исходные_данные1"/>
      <sheetName val="I__Прогноз_доходов1"/>
      <sheetName val="МодельППП_(Свод)1"/>
      <sheetName val="общие_данные1"/>
      <sheetName val="450_(2)1"/>
      <sheetName val="ввод-вывод_ОС_авг2004-_20051"/>
      <sheetName val="BS_new1"/>
      <sheetName val="2007_0,011"/>
      <sheetName val="Loans_out1"/>
      <sheetName val="2_8__стр-ра_себестоимости1"/>
      <sheetName val="МАТЕР_433,4521"/>
      <sheetName val="мат_расходы1"/>
      <sheetName val="Спр__пласт1"/>
      <sheetName val="РСза_6-м_2012"/>
      <sheetName val="_2_3_2"/>
      <sheetName val="факт_2005_г_"/>
      <sheetName val="КР_материалы"/>
      <sheetName val="Форма_181"/>
      <sheetName val="3_ФОТ"/>
      <sheetName val="4_Налоги"/>
      <sheetName val="Исполнение_по_БЕ"/>
      <sheetName val="План_ГЗ1"/>
      <sheetName val="2_2_ОтклОТМ"/>
      <sheetName val="1_3_2_ОТМ"/>
      <sheetName val="ИП_ДО_БЛ_"/>
      <sheetName val="1_вариант__2009_1"/>
      <sheetName val="Перем__затр"/>
      <sheetName val="Ком_плат"/>
      <sheetName val="0__Данные"/>
      <sheetName val="доп_дан_"/>
      <sheetName val="Бонды_стр_341"/>
      <sheetName val="Тарифы_и_цены_"/>
      <sheetName val="Информация_по_введенным_добываю"/>
      <sheetName val="янв_07"/>
      <sheetName val="pp&amp;e_mvt_for_2003"/>
      <sheetName val="2_2_ОтклОТМ1"/>
      <sheetName val="1_3_2_ОТМ1"/>
      <sheetName val="Остатки_по_бухучету"/>
      <sheetName val="ПО_НОВОМУ_ШТАТНОМУ"/>
      <sheetName val="собственный_капитал"/>
      <sheetName val="План_закупок_2012"/>
      <sheetName val="общ_фонд__"/>
      <sheetName val="Налоги_на_транспорт"/>
      <sheetName val="МО_0012"/>
      <sheetName val="МУНАЙТАС_L-1"/>
      <sheetName val="все-доб_осн_ГТМ_(+-)_(2)"/>
      <sheetName val="14_1_2_2_(Услуги_связи)6"/>
      <sheetName val="поставка_сравн133"/>
      <sheetName val="ТЭП_старая3"/>
      <sheetName val="из_сем3"/>
      <sheetName val="Сдача_3"/>
      <sheetName val="7_13"/>
      <sheetName val="14_1_2_2__Услуги_связи_3"/>
      <sheetName val="Treatment_Summary3"/>
      <sheetName val="Форма3_63"/>
      <sheetName val="__2_3_23"/>
      <sheetName val="Добыча_нефти43"/>
      <sheetName val="Income_$3"/>
      <sheetName val="2_БО3"/>
      <sheetName val="10_БО_(kzt)3"/>
      <sheetName val="1кв__3"/>
      <sheetName val="2кв_3"/>
      <sheetName val="Инв_вл_тыс_ед3"/>
      <sheetName val="вход_параметры3"/>
      <sheetName val="L-1_Займ_БРК_инвест_цели3"/>
      <sheetName val="исп_см_3"/>
      <sheetName val="д_7_0013"/>
      <sheetName val="1Утв_ТК__Capex_07_3"/>
      <sheetName val="Фонд_15гор3"/>
      <sheetName val="Фонд_Кар-с3"/>
      <sheetName val="Фонд_Купола3"/>
      <sheetName val="Фонд_14_гор_3"/>
      <sheetName val="Фонд_16_гор_3"/>
      <sheetName val="Фонд_17_гор_3"/>
      <sheetName val="Фонд_18_гор_3"/>
      <sheetName val="Статьи_затрат3"/>
      <sheetName val="Справка_ИЦА3"/>
      <sheetName val="Prelim_Cost3"/>
      <sheetName val="по_2007_году_план_на_2008_год3"/>
      <sheetName val="5NK_3"/>
      <sheetName val="Add-s_test3"/>
      <sheetName val="БиВи_(290)2"/>
      <sheetName val="май_2032"/>
      <sheetName val="Форма_32"/>
      <sheetName val="Форма_22"/>
      <sheetName val="Базовые_данные3"/>
      <sheetName val="Зам_нгду-12"/>
      <sheetName val="Зам_ОЭПУ(доб)2"/>
      <sheetName val="тех_режим2"/>
      <sheetName val="Зам_нгду-2(наг)2"/>
      <sheetName val="исходные_данные2"/>
      <sheetName val="I__Прогноз_доходов2"/>
      <sheetName val="МодельППП_(Свод)2"/>
      <sheetName val="общие_данные2"/>
      <sheetName val="450_(2)2"/>
      <sheetName val="ввод-вывод_ОС_авг2004-_20052"/>
      <sheetName val="BS_new2"/>
      <sheetName val="2007_0,012"/>
      <sheetName val="Loans_out2"/>
      <sheetName val="2_8__стр-ра_себестоимости2"/>
      <sheetName val="МАТЕР_433,4522"/>
      <sheetName val="мат_расходы2"/>
      <sheetName val="Спр__пласт2"/>
      <sheetName val="РСза_6-м_20121"/>
      <sheetName val="_2_3_21"/>
      <sheetName val="факт_2005_г_1"/>
      <sheetName val="КР_материалы1"/>
      <sheetName val="Форма_182"/>
      <sheetName val="3_ФОТ1"/>
      <sheetName val="4_Налоги1"/>
      <sheetName val="Исполнение_по_БЕ1"/>
      <sheetName val="План_ГЗ2"/>
      <sheetName val="2_2_ОтклОТМ2"/>
      <sheetName val="1_3_2_ОТМ2"/>
      <sheetName val="ИП_ДО_БЛ_1"/>
      <sheetName val="1_вариант__2009_2"/>
      <sheetName val="Перем__затр1"/>
      <sheetName val="Ком_плат1"/>
      <sheetName val="0__Данные1"/>
      <sheetName val="доп_дан_1"/>
      <sheetName val="Бонды_стр_3411"/>
      <sheetName val="Тарифы_и_цены_1"/>
      <sheetName val="Информация_по_введенным_добыва1"/>
      <sheetName val="янв_071"/>
      <sheetName val="pp&amp;e_mvt_for_20031"/>
      <sheetName val="2_2_ОтклОТМ3"/>
      <sheetName val="1_3_2_ОТМ3"/>
      <sheetName val="Остатки_по_бухучету1"/>
      <sheetName val="ПО_НОВОМУ_ШТАТНОМУ1"/>
      <sheetName val="собственный_капитал1"/>
      <sheetName val="План_закупок_20121"/>
      <sheetName val="общ_фонд__1"/>
      <sheetName val="Налоги_на_транспорт1"/>
      <sheetName val="МО_00121"/>
      <sheetName val="МУНАЙТАС_L-11"/>
      <sheetName val="все-доб_осн_ГТМ_(+-)_(2)1"/>
      <sheetName val="финпл_"/>
      <sheetName val="-_1_-"/>
      <sheetName val="постоянные затраты"/>
      <sheetName val="иркутск"/>
      <sheetName val="расчет %"/>
      <sheetName val="Capex_KZT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 refreshError="1"/>
      <sheetData sheetId="539" refreshError="1"/>
      <sheetData sheetId="540" refreshError="1"/>
      <sheetData sheetId="54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  <sheetName val="Астана_рус"/>
      <sheetName val="Алматы_рус"/>
      <sheetName val=" 2019 на 24"/>
      <sheetName val="ремонт 25"/>
      <sheetName val="Факт 2017"/>
      <sheetName val="финпл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/>
      <sheetData sheetId="470" refreshError="1"/>
      <sheetData sheetId="471" refreshError="1"/>
      <sheetData sheetId="47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  <sheetName val="2003 (215862 тн)"/>
      <sheetName val="Расчет"/>
      <sheetName val="Цехи К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C6BE-D2B6-4D70-A065-370FB4806339}">
  <dimension ref="A1:G160"/>
  <sheetViews>
    <sheetView view="pageBreakPreview" zoomScale="80" zoomScaleNormal="80" zoomScaleSheetLayoutView="80" workbookViewId="0">
      <selection activeCell="D165" sqref="D165"/>
    </sheetView>
  </sheetViews>
  <sheetFormatPr defaultColWidth="9.28515625" defaultRowHeight="12.75" outlineLevelRow="2" x14ac:dyDescent="0.2"/>
  <cols>
    <col min="1" max="1" width="74.42578125" style="7" customWidth="1"/>
    <col min="2" max="2" width="9.7109375" style="6" customWidth="1"/>
    <col min="3" max="3" width="27" style="3" customWidth="1"/>
    <col min="4" max="4" width="26.85546875" style="10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196"/>
      <c r="C1" s="195"/>
      <c r="D1" s="194" t="s">
        <v>358</v>
      </c>
    </row>
    <row r="2" spans="1:4" x14ac:dyDescent="0.2">
      <c r="B2" s="196"/>
      <c r="C2" s="195"/>
      <c r="D2" s="194" t="s">
        <v>357</v>
      </c>
    </row>
    <row r="3" spans="1:4" x14ac:dyDescent="0.2">
      <c r="B3" s="196"/>
      <c r="C3" s="195"/>
      <c r="D3" s="194" t="s">
        <v>356</v>
      </c>
    </row>
    <row r="4" spans="1:4" x14ac:dyDescent="0.2">
      <c r="B4" s="196"/>
      <c r="C4" s="195"/>
      <c r="D4" s="194"/>
    </row>
    <row r="5" spans="1:4" x14ac:dyDescent="0.2">
      <c r="B5" s="196"/>
      <c r="C5" s="195"/>
      <c r="D5" s="194" t="s">
        <v>355</v>
      </c>
    </row>
    <row r="6" spans="1:4" x14ac:dyDescent="0.2">
      <c r="B6" s="196"/>
      <c r="C6" s="195"/>
      <c r="D6" s="194" t="s">
        <v>354</v>
      </c>
    </row>
    <row r="7" spans="1:4" x14ac:dyDescent="0.2">
      <c r="B7" s="196"/>
      <c r="C7" s="195"/>
      <c r="D7" s="194" t="s">
        <v>353</v>
      </c>
    </row>
    <row r="8" spans="1:4" x14ac:dyDescent="0.2">
      <c r="B8" s="196"/>
      <c r="C8" s="195"/>
      <c r="D8" s="194"/>
    </row>
    <row r="9" spans="1:4" x14ac:dyDescent="0.2">
      <c r="C9" s="8"/>
      <c r="D9" s="9" t="s">
        <v>352</v>
      </c>
    </row>
    <row r="10" spans="1:4" ht="15.75" x14ac:dyDescent="0.25">
      <c r="A10" s="188" t="s">
        <v>351</v>
      </c>
      <c r="C10" s="190" t="s">
        <v>167</v>
      </c>
      <c r="D10" s="191"/>
    </row>
    <row r="11" spans="1:4" ht="51.75" customHeight="1" x14ac:dyDescent="0.25">
      <c r="A11" s="188" t="s">
        <v>350</v>
      </c>
      <c r="C11" s="7" t="s">
        <v>349</v>
      </c>
      <c r="D11" s="193"/>
    </row>
    <row r="12" spans="1:4" ht="15.75" x14ac:dyDescent="0.25">
      <c r="A12" s="188" t="s">
        <v>348</v>
      </c>
      <c r="C12" s="190" t="s">
        <v>347</v>
      </c>
      <c r="D12" s="191"/>
    </row>
    <row r="13" spans="1:4" ht="15.75" x14ac:dyDescent="0.25">
      <c r="A13" s="188" t="s">
        <v>346</v>
      </c>
      <c r="C13" s="190" t="s">
        <v>345</v>
      </c>
      <c r="D13" s="191"/>
    </row>
    <row r="14" spans="1:4" ht="15.75" x14ac:dyDescent="0.25">
      <c r="A14" s="188" t="s">
        <v>344</v>
      </c>
      <c r="C14" s="190" t="s">
        <v>343</v>
      </c>
      <c r="D14" s="191"/>
    </row>
    <row r="15" spans="1:4" ht="15.75" x14ac:dyDescent="0.25">
      <c r="A15" s="188" t="s">
        <v>342</v>
      </c>
      <c r="C15" s="192">
        <v>3850</v>
      </c>
      <c r="D15" s="191"/>
    </row>
    <row r="16" spans="1:4" ht="15.75" x14ac:dyDescent="0.25">
      <c r="A16" s="188" t="s">
        <v>341</v>
      </c>
      <c r="C16" s="190" t="s">
        <v>340</v>
      </c>
      <c r="D16" s="189"/>
    </row>
    <row r="17" spans="1:6" ht="15.75" x14ac:dyDescent="0.2">
      <c r="A17" s="188" t="s">
        <v>339</v>
      </c>
      <c r="C17" s="254" t="s">
        <v>338</v>
      </c>
      <c r="D17" s="254"/>
    </row>
    <row r="18" spans="1:6" x14ac:dyDescent="0.2">
      <c r="C18" s="30"/>
    </row>
    <row r="19" spans="1:6" x14ac:dyDescent="0.2">
      <c r="A19" s="187" t="s">
        <v>337</v>
      </c>
      <c r="B19" s="12"/>
      <c r="C19" s="12"/>
      <c r="D19" s="12"/>
    </row>
    <row r="20" spans="1:6" x14ac:dyDescent="0.2">
      <c r="A20" s="11" t="s">
        <v>336</v>
      </c>
      <c r="B20" s="156"/>
      <c r="C20" s="186" t="s">
        <v>423</v>
      </c>
      <c r="D20" s="156"/>
    </row>
    <row r="21" spans="1:6" x14ac:dyDescent="0.2">
      <c r="A21" s="13"/>
      <c r="B21" s="185"/>
      <c r="C21" s="185"/>
      <c r="D21" s="184" t="s">
        <v>335</v>
      </c>
    </row>
    <row r="22" spans="1:6" s="14" customFormat="1" ht="25.5" customHeight="1" x14ac:dyDescent="0.2">
      <c r="A22" s="255" t="s">
        <v>334</v>
      </c>
      <c r="B22" s="256" t="s">
        <v>98</v>
      </c>
      <c r="C22" s="257" t="s">
        <v>333</v>
      </c>
      <c r="D22" s="257" t="s">
        <v>332</v>
      </c>
      <c r="E22" s="183"/>
      <c r="F22" s="183"/>
    </row>
    <row r="23" spans="1:6" s="14" customFormat="1" x14ac:dyDescent="0.2">
      <c r="A23" s="255"/>
      <c r="B23" s="256"/>
      <c r="C23" s="258"/>
      <c r="D23" s="257"/>
      <c r="E23" s="183"/>
      <c r="F23" s="183"/>
    </row>
    <row r="24" spans="1:6" s="15" customFormat="1" x14ac:dyDescent="0.2">
      <c r="A24" s="182" t="s">
        <v>331</v>
      </c>
      <c r="B24" s="166"/>
      <c r="C24" s="164"/>
      <c r="D24" s="164"/>
      <c r="E24" s="158"/>
      <c r="F24" s="158"/>
    </row>
    <row r="25" spans="1:6" x14ac:dyDescent="0.2">
      <c r="A25" s="181" t="s">
        <v>330</v>
      </c>
      <c r="B25" s="20" t="s">
        <v>0</v>
      </c>
      <c r="C25" s="207">
        <v>8114810</v>
      </c>
      <c r="D25" s="207">
        <v>17752691</v>
      </c>
    </row>
    <row r="26" spans="1:6" ht="39.200000000000003" customHeight="1" x14ac:dyDescent="0.2">
      <c r="A26" s="165" t="s">
        <v>329</v>
      </c>
      <c r="B26" s="20" t="s">
        <v>1</v>
      </c>
      <c r="C26" s="208">
        <f>SUM(C27:C31)</f>
        <v>233629</v>
      </c>
      <c r="D26" s="208">
        <f>SUM(D27:D31)</f>
        <v>172166</v>
      </c>
    </row>
    <row r="27" spans="1:6" outlineLevel="1" x14ac:dyDescent="0.2">
      <c r="A27" s="165" t="s">
        <v>328</v>
      </c>
      <c r="B27" s="20"/>
      <c r="C27" s="208">
        <v>19939</v>
      </c>
      <c r="D27" s="208"/>
    </row>
    <row r="28" spans="1:6" outlineLevel="1" x14ac:dyDescent="0.2">
      <c r="A28" s="165" t="s">
        <v>327</v>
      </c>
      <c r="B28" s="20"/>
      <c r="C28" s="208">
        <v>152356</v>
      </c>
      <c r="D28" s="208">
        <v>96378</v>
      </c>
    </row>
    <row r="29" spans="1:6" outlineLevel="1" x14ac:dyDescent="0.2">
      <c r="A29" s="165" t="s">
        <v>326</v>
      </c>
      <c r="B29" s="20"/>
      <c r="C29" s="208">
        <v>0</v>
      </c>
      <c r="D29" s="208">
        <v>0</v>
      </c>
    </row>
    <row r="30" spans="1:6" outlineLevel="1" x14ac:dyDescent="0.2">
      <c r="A30" s="165" t="s">
        <v>304</v>
      </c>
      <c r="B30" s="20"/>
      <c r="C30" s="208">
        <v>60611</v>
      </c>
      <c r="D30" s="208">
        <v>75065</v>
      </c>
    </row>
    <row r="31" spans="1:6" outlineLevel="1" x14ac:dyDescent="0.2">
      <c r="A31" s="165" t="s">
        <v>325</v>
      </c>
      <c r="B31" s="20"/>
      <c r="C31" s="208">
        <v>723</v>
      </c>
      <c r="D31" s="208">
        <v>723</v>
      </c>
    </row>
    <row r="32" spans="1:6" x14ac:dyDescent="0.2">
      <c r="A32" s="165" t="s">
        <v>324</v>
      </c>
      <c r="B32" s="20" t="s">
        <v>2</v>
      </c>
      <c r="C32" s="208"/>
      <c r="D32" s="208"/>
    </row>
    <row r="33" spans="1:7" x14ac:dyDescent="0.2">
      <c r="A33" s="165" t="s">
        <v>323</v>
      </c>
      <c r="B33" s="20" t="s">
        <v>3</v>
      </c>
      <c r="C33" s="208"/>
      <c r="D33" s="208"/>
    </row>
    <row r="34" spans="1:7" x14ac:dyDescent="0.2">
      <c r="A34" s="165" t="s">
        <v>322</v>
      </c>
      <c r="B34" s="20" t="s">
        <v>4</v>
      </c>
      <c r="C34" s="208"/>
      <c r="D34" s="208"/>
    </row>
    <row r="35" spans="1:7" x14ac:dyDescent="0.2">
      <c r="A35" s="165" t="s">
        <v>321</v>
      </c>
      <c r="B35" s="20" t="s">
        <v>5</v>
      </c>
      <c r="C35" s="209"/>
      <c r="D35" s="209"/>
    </row>
    <row r="36" spans="1:7" x14ac:dyDescent="0.2">
      <c r="A36" s="165" t="s">
        <v>320</v>
      </c>
      <c r="B36" s="20" t="s">
        <v>6</v>
      </c>
      <c r="C36" s="210">
        <f>SUM(C37:C38)</f>
        <v>13544992</v>
      </c>
      <c r="D36" s="210">
        <f>SUM(D37:D38)</f>
        <v>7927037</v>
      </c>
    </row>
    <row r="37" spans="1:7" s="16" customFormat="1" outlineLevel="1" x14ac:dyDescent="0.2">
      <c r="A37" s="168" t="s">
        <v>293</v>
      </c>
      <c r="B37" s="24"/>
      <c r="C37" s="211">
        <v>13537794</v>
      </c>
      <c r="D37" s="211">
        <v>7872650</v>
      </c>
      <c r="E37" s="167"/>
      <c r="F37" s="167"/>
    </row>
    <row r="38" spans="1:7" s="16" customFormat="1" outlineLevel="1" x14ac:dyDescent="0.2">
      <c r="A38" s="168" t="s">
        <v>292</v>
      </c>
      <c r="B38" s="24"/>
      <c r="C38" s="212">
        <v>7198</v>
      </c>
      <c r="D38" s="212">
        <v>54387</v>
      </c>
      <c r="E38" s="167"/>
      <c r="F38" s="167"/>
    </row>
    <row r="39" spans="1:7" x14ac:dyDescent="0.2">
      <c r="A39" s="165" t="s">
        <v>319</v>
      </c>
      <c r="B39" s="20" t="s">
        <v>7</v>
      </c>
      <c r="C39" s="213">
        <v>33435</v>
      </c>
      <c r="D39" s="213">
        <v>44829</v>
      </c>
      <c r="E39" s="167"/>
      <c r="F39" s="167"/>
    </row>
    <row r="40" spans="1:7" x14ac:dyDescent="0.2">
      <c r="A40" s="165" t="s">
        <v>318</v>
      </c>
      <c r="B40" s="20" t="s">
        <v>8</v>
      </c>
      <c r="C40" s="213"/>
      <c r="D40" s="213"/>
      <c r="E40" s="167"/>
      <c r="F40" s="167"/>
    </row>
    <row r="41" spans="1:7" x14ac:dyDescent="0.2">
      <c r="A41" s="165" t="s">
        <v>317</v>
      </c>
      <c r="B41" s="20" t="s">
        <v>9</v>
      </c>
      <c r="C41" s="213">
        <v>1587251</v>
      </c>
      <c r="D41" s="213">
        <v>3716089</v>
      </c>
      <c r="E41" s="167"/>
      <c r="F41" s="167"/>
    </row>
    <row r="42" spans="1:7" x14ac:dyDescent="0.2">
      <c r="A42" s="165" t="s">
        <v>316</v>
      </c>
      <c r="B42" s="19" t="s">
        <v>10</v>
      </c>
      <c r="C42" s="213">
        <v>36249150</v>
      </c>
      <c r="D42" s="213">
        <v>35532073</v>
      </c>
    </row>
    <row r="43" spans="1:7" x14ac:dyDescent="0.2">
      <c r="A43" s="165" t="s">
        <v>315</v>
      </c>
      <c r="B43" s="19" t="s">
        <v>11</v>
      </c>
      <c r="C43" s="213"/>
      <c r="D43" s="213"/>
    </row>
    <row r="44" spans="1:7" x14ac:dyDescent="0.2">
      <c r="A44" s="165" t="s">
        <v>314</v>
      </c>
      <c r="B44" s="19" t="s">
        <v>12</v>
      </c>
      <c r="C44" s="213">
        <f>SUM(C45:C46)</f>
        <v>10787141</v>
      </c>
      <c r="D44" s="213">
        <f>SUM(D45:D46)</f>
        <v>6344141</v>
      </c>
      <c r="G44" s="16"/>
    </row>
    <row r="45" spans="1:7" x14ac:dyDescent="0.2">
      <c r="A45" s="18" t="s">
        <v>313</v>
      </c>
      <c r="B45" s="19"/>
      <c r="C45" s="214">
        <v>3734413</v>
      </c>
      <c r="D45" s="214">
        <v>1295528</v>
      </c>
      <c r="G45" s="16"/>
    </row>
    <row r="46" spans="1:7" x14ac:dyDescent="0.2">
      <c r="A46" s="18" t="s">
        <v>235</v>
      </c>
      <c r="B46" s="19"/>
      <c r="C46" s="214">
        <v>7052728</v>
      </c>
      <c r="D46" s="214">
        <v>5048613</v>
      </c>
      <c r="E46" s="167"/>
      <c r="F46" s="167"/>
      <c r="G46" s="16"/>
    </row>
    <row r="47" spans="1:7" s="15" customFormat="1" x14ac:dyDescent="0.2">
      <c r="A47" s="163" t="s">
        <v>312</v>
      </c>
      <c r="B47" s="162">
        <v>100</v>
      </c>
      <c r="C47" s="215">
        <f>C25+C26+C32+C33+C34+C35+C36+C39+C40+C41+C42+C43+C44</f>
        <v>70550408</v>
      </c>
      <c r="D47" s="215">
        <f>D25+D26+D32+D33+D34+D35+D36+D39+D40+D41+D42+D43+D44</f>
        <v>71489026</v>
      </c>
      <c r="E47" s="158"/>
      <c r="F47" s="158"/>
    </row>
    <row r="48" spans="1:7" s="15" customFormat="1" x14ac:dyDescent="0.2">
      <c r="A48" s="180" t="s">
        <v>311</v>
      </c>
      <c r="B48" s="162">
        <v>101</v>
      </c>
      <c r="C48" s="216"/>
      <c r="D48" s="216"/>
      <c r="E48" s="158"/>
      <c r="F48" s="158"/>
    </row>
    <row r="49" spans="1:6" s="15" customFormat="1" x14ac:dyDescent="0.2">
      <c r="A49" s="163" t="s">
        <v>310</v>
      </c>
      <c r="B49" s="162"/>
      <c r="C49" s="217"/>
      <c r="D49" s="217"/>
      <c r="E49" s="158"/>
      <c r="F49" s="158"/>
    </row>
    <row r="50" spans="1:6" x14ac:dyDescent="0.2">
      <c r="A50" s="165" t="s">
        <v>309</v>
      </c>
      <c r="B50" s="20">
        <v>110</v>
      </c>
      <c r="C50" s="208">
        <f>SUM(C51:C56)</f>
        <v>445194</v>
      </c>
      <c r="D50" s="208">
        <f>SUM(D51:D56)</f>
        <v>310752</v>
      </c>
    </row>
    <row r="51" spans="1:6" outlineLevel="1" x14ac:dyDescent="0.2">
      <c r="A51" s="165" t="s">
        <v>308</v>
      </c>
      <c r="B51" s="20"/>
      <c r="C51" s="208"/>
      <c r="D51" s="208"/>
    </row>
    <row r="52" spans="1:6" outlineLevel="1" x14ac:dyDescent="0.2">
      <c r="A52" s="165" t="s">
        <v>307</v>
      </c>
      <c r="B52" s="20"/>
      <c r="C52" s="208">
        <v>387516</v>
      </c>
      <c r="D52" s="218">
        <v>264125</v>
      </c>
    </row>
    <row r="53" spans="1:6" outlineLevel="1" x14ac:dyDescent="0.2">
      <c r="A53" s="165" t="s">
        <v>306</v>
      </c>
      <c r="B53" s="20"/>
      <c r="C53" s="208"/>
      <c r="D53" s="218"/>
    </row>
    <row r="54" spans="1:6" outlineLevel="1" x14ac:dyDescent="0.2">
      <c r="A54" s="165" t="s">
        <v>305</v>
      </c>
      <c r="B54" s="20"/>
      <c r="C54" s="208"/>
      <c r="D54" s="218"/>
    </row>
    <row r="55" spans="1:6" outlineLevel="1" x14ac:dyDescent="0.2">
      <c r="A55" s="165" t="s">
        <v>304</v>
      </c>
      <c r="B55" s="20"/>
      <c r="C55" s="208">
        <v>57678</v>
      </c>
      <c r="D55" s="218">
        <v>46627</v>
      </c>
    </row>
    <row r="56" spans="1:6" outlineLevel="1" x14ac:dyDescent="0.2">
      <c r="A56" s="165" t="s">
        <v>303</v>
      </c>
      <c r="B56" s="20"/>
      <c r="C56" s="208"/>
      <c r="D56" s="208"/>
    </row>
    <row r="57" spans="1:6" x14ac:dyDescent="0.2">
      <c r="A57" s="165" t="s">
        <v>302</v>
      </c>
      <c r="B57" s="20">
        <v>111</v>
      </c>
      <c r="C57" s="208">
        <v>103770</v>
      </c>
      <c r="D57" s="208">
        <v>103770</v>
      </c>
    </row>
    <row r="58" spans="1:6" x14ac:dyDescent="0.2">
      <c r="A58" s="165" t="s">
        <v>301</v>
      </c>
      <c r="B58" s="20">
        <v>112</v>
      </c>
      <c r="C58" s="208"/>
      <c r="D58" s="208"/>
    </row>
    <row r="59" spans="1:6" x14ac:dyDescent="0.2">
      <c r="A59" s="165" t="s">
        <v>300</v>
      </c>
      <c r="B59" s="20">
        <v>113</v>
      </c>
      <c r="C59" s="208"/>
      <c r="D59" s="208"/>
    </row>
    <row r="60" spans="1:6" x14ac:dyDescent="0.2">
      <c r="A60" s="179" t="s">
        <v>299</v>
      </c>
      <c r="B60" s="20">
        <v>114</v>
      </c>
      <c r="C60" s="21">
        <v>0</v>
      </c>
      <c r="D60" s="21">
        <v>0</v>
      </c>
    </row>
    <row r="61" spans="1:6" s="16" customFormat="1" x14ac:dyDescent="0.2">
      <c r="A61" s="165" t="s">
        <v>298</v>
      </c>
      <c r="B61" s="20">
        <v>115</v>
      </c>
      <c r="C61" s="22">
        <f>SUM(C62:C63)</f>
        <v>0</v>
      </c>
      <c r="D61" s="22">
        <f>SUM(D62:D63)</f>
        <v>6633845</v>
      </c>
      <c r="E61" s="167"/>
      <c r="F61" s="167"/>
    </row>
    <row r="62" spans="1:6" s="16" customFormat="1" outlineLevel="1" x14ac:dyDescent="0.2">
      <c r="A62" s="169" t="s">
        <v>297</v>
      </c>
      <c r="B62" s="20"/>
      <c r="C62" s="22"/>
      <c r="D62" s="22"/>
      <c r="E62" s="167"/>
      <c r="F62" s="167"/>
    </row>
    <row r="63" spans="1:6" s="16" customFormat="1" outlineLevel="1" x14ac:dyDescent="0.2">
      <c r="A63" s="169" t="s">
        <v>296</v>
      </c>
      <c r="B63" s="20"/>
      <c r="C63" s="22"/>
      <c r="D63" s="22">
        <v>6633845</v>
      </c>
      <c r="E63" s="167"/>
      <c r="F63" s="167"/>
    </row>
    <row r="64" spans="1:6" s="16" customFormat="1" x14ac:dyDescent="0.2">
      <c r="A64" s="178" t="s">
        <v>295</v>
      </c>
      <c r="B64" s="20">
        <v>116</v>
      </c>
      <c r="C64" s="22"/>
      <c r="D64" s="22"/>
      <c r="E64" s="167"/>
      <c r="F64" s="167"/>
    </row>
    <row r="65" spans="1:7" x14ac:dyDescent="0.2">
      <c r="A65" s="165" t="s">
        <v>294</v>
      </c>
      <c r="B65" s="20">
        <v>117</v>
      </c>
      <c r="C65" s="209">
        <f>SUM(C66:C67)</f>
        <v>0</v>
      </c>
      <c r="D65" s="209">
        <f>SUM(D66:D67)</f>
        <v>0</v>
      </c>
    </row>
    <row r="66" spans="1:7" s="16" customFormat="1" outlineLevel="1" x14ac:dyDescent="0.2">
      <c r="A66" s="168" t="s">
        <v>293</v>
      </c>
      <c r="B66" s="24"/>
      <c r="C66" s="211"/>
      <c r="D66" s="211"/>
      <c r="E66" s="167"/>
      <c r="F66" s="167"/>
    </row>
    <row r="67" spans="1:7" s="16" customFormat="1" outlineLevel="1" x14ac:dyDescent="0.2">
      <c r="A67" s="168" t="s">
        <v>292</v>
      </c>
      <c r="B67" s="24"/>
      <c r="C67" s="211"/>
      <c r="D67" s="211"/>
      <c r="E67" s="167"/>
      <c r="F67" s="167"/>
    </row>
    <row r="68" spans="1:7" s="16" customFormat="1" x14ac:dyDescent="0.2">
      <c r="A68" s="178" t="s">
        <v>291</v>
      </c>
      <c r="B68" s="20">
        <v>118</v>
      </c>
      <c r="C68" s="211"/>
      <c r="D68" s="211"/>
      <c r="E68" s="167"/>
      <c r="F68" s="167"/>
    </row>
    <row r="69" spans="1:7" s="16" customFormat="1" x14ac:dyDescent="0.2">
      <c r="A69" s="178" t="s">
        <v>290</v>
      </c>
      <c r="B69" s="20">
        <v>119</v>
      </c>
      <c r="C69" s="211"/>
      <c r="D69" s="211"/>
      <c r="E69" s="167"/>
      <c r="F69" s="167"/>
    </row>
    <row r="70" spans="1:7" x14ac:dyDescent="0.2">
      <c r="A70" s="177" t="s">
        <v>289</v>
      </c>
      <c r="B70" s="20">
        <v>120</v>
      </c>
      <c r="C70" s="208"/>
      <c r="D70" s="208"/>
    </row>
    <row r="71" spans="1:7" x14ac:dyDescent="0.2">
      <c r="A71" s="177" t="s">
        <v>288</v>
      </c>
      <c r="B71" s="20">
        <v>121</v>
      </c>
      <c r="C71" s="208">
        <v>29859897</v>
      </c>
      <c r="D71" s="208">
        <v>32922896</v>
      </c>
    </row>
    <row r="72" spans="1:7" x14ac:dyDescent="0.2">
      <c r="A72" s="165" t="s">
        <v>287</v>
      </c>
      <c r="B72" s="20">
        <v>122</v>
      </c>
      <c r="C72" s="208">
        <v>101541</v>
      </c>
      <c r="D72" s="208">
        <v>102470</v>
      </c>
    </row>
    <row r="73" spans="1:7" x14ac:dyDescent="0.2">
      <c r="A73" s="177" t="s">
        <v>286</v>
      </c>
      <c r="B73" s="20">
        <v>123</v>
      </c>
      <c r="C73" s="208"/>
      <c r="D73" s="208"/>
    </row>
    <row r="74" spans="1:7" x14ac:dyDescent="0.2">
      <c r="A74" s="177" t="s">
        <v>285</v>
      </c>
      <c r="B74" s="20">
        <v>124</v>
      </c>
      <c r="C74" s="208">
        <v>346949</v>
      </c>
      <c r="D74" s="208">
        <v>318712</v>
      </c>
    </row>
    <row r="75" spans="1:7" x14ac:dyDescent="0.2">
      <c r="A75" s="177" t="s">
        <v>284</v>
      </c>
      <c r="B75" s="20">
        <v>125</v>
      </c>
      <c r="C75" s="208">
        <v>495107</v>
      </c>
      <c r="D75" s="208">
        <v>440371</v>
      </c>
    </row>
    <row r="76" spans="1:7" x14ac:dyDescent="0.2">
      <c r="A76" s="177" t="s">
        <v>283</v>
      </c>
      <c r="B76" s="20">
        <v>126</v>
      </c>
      <c r="C76" s="208">
        <v>37863</v>
      </c>
      <c r="D76" s="208">
        <v>91253</v>
      </c>
    </row>
    <row r="77" spans="1:7" x14ac:dyDescent="0.2">
      <c r="A77" s="177" t="s">
        <v>281</v>
      </c>
      <c r="B77" s="20">
        <v>127</v>
      </c>
      <c r="C77" s="23">
        <f>SUM(C78:C80)</f>
        <v>6975167</v>
      </c>
      <c r="D77" s="23">
        <f>SUM(D78:D80)</f>
        <v>7005295</v>
      </c>
      <c r="G77" s="16"/>
    </row>
    <row r="78" spans="1:7" outlineLevel="1" x14ac:dyDescent="0.2">
      <c r="A78" s="169" t="s">
        <v>282</v>
      </c>
      <c r="B78" s="24"/>
      <c r="C78" s="22">
        <v>4598160</v>
      </c>
      <c r="D78" s="22">
        <v>5157331</v>
      </c>
    </row>
    <row r="79" spans="1:7" outlineLevel="1" x14ac:dyDescent="0.2">
      <c r="A79" s="169" t="s">
        <v>281</v>
      </c>
      <c r="B79" s="24"/>
      <c r="C79" s="22">
        <v>2377007</v>
      </c>
      <c r="D79" s="22">
        <v>1847964</v>
      </c>
    </row>
    <row r="80" spans="1:7" outlineLevel="1" x14ac:dyDescent="0.2">
      <c r="A80" s="25" t="s">
        <v>280</v>
      </c>
      <c r="B80" s="24"/>
      <c r="C80" s="219"/>
      <c r="D80" s="219"/>
      <c r="E80" s="167"/>
    </row>
    <row r="81" spans="1:6" s="15" customFormat="1" x14ac:dyDescent="0.2">
      <c r="A81" s="176" t="s">
        <v>279</v>
      </c>
      <c r="B81" s="162">
        <v>200</v>
      </c>
      <c r="C81" s="220">
        <f>C50+C57+C58+C59+C60+C61+C64+C65+C68+C663+C70+C71+C72+C73+C74+C75+C76+C77+C69</f>
        <v>38365488</v>
      </c>
      <c r="D81" s="220">
        <f>D50+D57+D58+D59+D60+D61+D64+D65+D68+D663+D70+D71+D72+D73+D74+D75+D76+D77+D69</f>
        <v>47929364</v>
      </c>
      <c r="E81" s="158"/>
      <c r="F81" s="158"/>
    </row>
    <row r="82" spans="1:6" s="15" customFormat="1" x14ac:dyDescent="0.2">
      <c r="A82" s="176" t="s">
        <v>278</v>
      </c>
      <c r="B82" s="166"/>
      <c r="C82" s="220">
        <f>C81+C48+C47</f>
        <v>108915896</v>
      </c>
      <c r="D82" s="220">
        <f>D81+D48+D47</f>
        <v>119418390</v>
      </c>
      <c r="E82" s="158"/>
      <c r="F82" s="158"/>
    </row>
    <row r="83" spans="1:6" s="26" customFormat="1" x14ac:dyDescent="0.2">
      <c r="A83" s="175" t="s">
        <v>277</v>
      </c>
      <c r="B83" s="174" t="s">
        <v>98</v>
      </c>
      <c r="C83" s="221"/>
      <c r="D83" s="221"/>
      <c r="E83" s="173"/>
      <c r="F83" s="173"/>
    </row>
    <row r="84" spans="1:6" s="15" customFormat="1" x14ac:dyDescent="0.2">
      <c r="A84" s="163" t="s">
        <v>276</v>
      </c>
      <c r="B84" s="166"/>
      <c r="C84" s="217"/>
      <c r="D84" s="217"/>
      <c r="E84" s="158"/>
      <c r="F84" s="158"/>
    </row>
    <row r="85" spans="1:6" x14ac:dyDescent="0.2">
      <c r="A85" s="165" t="s">
        <v>275</v>
      </c>
      <c r="B85" s="20">
        <v>210</v>
      </c>
      <c r="C85" s="209">
        <f>SUM(C86:C89)</f>
        <v>15507</v>
      </c>
      <c r="D85" s="209">
        <f>SUM(D86:D89)</f>
        <v>12829</v>
      </c>
    </row>
    <row r="86" spans="1:6" s="16" customFormat="1" outlineLevel="2" x14ac:dyDescent="0.2">
      <c r="A86" s="168" t="s">
        <v>274</v>
      </c>
      <c r="B86" s="24"/>
      <c r="C86" s="22"/>
      <c r="D86" s="22"/>
      <c r="E86" s="5"/>
      <c r="F86" s="5"/>
    </row>
    <row r="87" spans="1:6" s="16" customFormat="1" outlineLevel="2" x14ac:dyDescent="0.2">
      <c r="A87" s="172" t="s">
        <v>273</v>
      </c>
      <c r="B87" s="24"/>
      <c r="C87" s="22">
        <v>15507</v>
      </c>
      <c r="D87" s="22">
        <v>12829</v>
      </c>
      <c r="E87" s="167"/>
      <c r="F87" s="167"/>
    </row>
    <row r="88" spans="1:6" s="16" customFormat="1" outlineLevel="2" x14ac:dyDescent="0.2">
      <c r="A88" s="168" t="s">
        <v>272</v>
      </c>
      <c r="B88" s="24"/>
      <c r="C88" s="22"/>
      <c r="D88" s="22"/>
      <c r="E88" s="167"/>
      <c r="F88" s="167"/>
    </row>
    <row r="89" spans="1:6" s="16" customFormat="1" outlineLevel="2" x14ac:dyDescent="0.2">
      <c r="A89" s="168" t="s">
        <v>271</v>
      </c>
      <c r="B89" s="24"/>
      <c r="C89" s="22"/>
      <c r="D89" s="22"/>
      <c r="E89" s="167"/>
      <c r="F89" s="167"/>
    </row>
    <row r="90" spans="1:6" s="16" customFormat="1" outlineLevel="2" x14ac:dyDescent="0.2">
      <c r="A90" s="165" t="s">
        <v>270</v>
      </c>
      <c r="B90" s="20">
        <v>211</v>
      </c>
      <c r="C90" s="22"/>
      <c r="D90" s="22"/>
      <c r="E90" s="167"/>
      <c r="F90" s="167"/>
    </row>
    <row r="91" spans="1:6" x14ac:dyDescent="0.2">
      <c r="A91" s="165" t="s">
        <v>269</v>
      </c>
      <c r="B91" s="20">
        <v>212</v>
      </c>
      <c r="C91" s="208"/>
      <c r="D91" s="208"/>
    </row>
    <row r="92" spans="1:6" x14ac:dyDescent="0.2">
      <c r="A92" s="165" t="s">
        <v>268</v>
      </c>
      <c r="B92" s="20">
        <v>213</v>
      </c>
      <c r="C92" s="209">
        <f>SUM(C93:C94)</f>
        <v>677712</v>
      </c>
      <c r="D92" s="209">
        <f>SUM(D93:D94)</f>
        <v>862882</v>
      </c>
    </row>
    <row r="93" spans="1:6" s="16" customFormat="1" outlineLevel="1" x14ac:dyDescent="0.2">
      <c r="A93" s="169" t="s">
        <v>248</v>
      </c>
      <c r="B93" s="24"/>
      <c r="C93" s="211"/>
      <c r="D93" s="211"/>
      <c r="E93" s="5"/>
      <c r="F93" s="5"/>
    </row>
    <row r="94" spans="1:6" s="16" customFormat="1" outlineLevel="1" x14ac:dyDescent="0.2">
      <c r="A94" s="168" t="s">
        <v>247</v>
      </c>
      <c r="B94" s="24"/>
      <c r="C94" s="211">
        <v>677712</v>
      </c>
      <c r="D94" s="211">
        <v>862882</v>
      </c>
      <c r="E94" s="5"/>
      <c r="F94" s="167"/>
    </row>
    <row r="95" spans="1:6" x14ac:dyDescent="0.2">
      <c r="A95" s="165" t="s">
        <v>267</v>
      </c>
      <c r="B95" s="20">
        <v>214</v>
      </c>
      <c r="C95" s="209">
        <f>C96+C97</f>
        <v>3853010</v>
      </c>
      <c r="D95" s="209">
        <f>D96+D97</f>
        <v>3858729</v>
      </c>
    </row>
    <row r="96" spans="1:6" s="16" customFormat="1" outlineLevel="1" x14ac:dyDescent="0.2">
      <c r="A96" s="168" t="s">
        <v>245</v>
      </c>
      <c r="B96" s="24"/>
      <c r="C96" s="211">
        <v>3769643</v>
      </c>
      <c r="D96" s="211">
        <v>3758034</v>
      </c>
      <c r="E96" s="167"/>
      <c r="F96" s="167"/>
    </row>
    <row r="97" spans="1:7" s="16" customFormat="1" outlineLevel="1" x14ac:dyDescent="0.2">
      <c r="A97" s="168" t="s">
        <v>244</v>
      </c>
      <c r="B97" s="24"/>
      <c r="C97" s="211">
        <v>83367</v>
      </c>
      <c r="D97" s="211">
        <v>100695</v>
      </c>
      <c r="E97" s="167"/>
      <c r="F97" s="167"/>
    </row>
    <row r="98" spans="1:7" x14ac:dyDescent="0.2">
      <c r="A98" s="165" t="s">
        <v>266</v>
      </c>
      <c r="B98" s="20">
        <v>215</v>
      </c>
      <c r="C98" s="208">
        <v>1960900</v>
      </c>
      <c r="D98" s="208">
        <v>1768141</v>
      </c>
    </row>
    <row r="99" spans="1:7" x14ac:dyDescent="0.2">
      <c r="A99" s="165" t="s">
        <v>265</v>
      </c>
      <c r="B99" s="20">
        <v>216</v>
      </c>
      <c r="C99" s="208">
        <v>747443</v>
      </c>
      <c r="D99" s="208">
        <v>768879</v>
      </c>
    </row>
    <row r="100" spans="1:7" x14ac:dyDescent="0.2">
      <c r="A100" s="165" t="s">
        <v>241</v>
      </c>
      <c r="B100" s="20">
        <v>217</v>
      </c>
      <c r="C100" s="208">
        <v>1048833</v>
      </c>
      <c r="D100" s="208">
        <v>831855</v>
      </c>
    </row>
    <row r="101" spans="1:7" x14ac:dyDescent="0.2">
      <c r="A101" s="165" t="s">
        <v>264</v>
      </c>
      <c r="B101" s="20">
        <v>218</v>
      </c>
      <c r="C101" s="208">
        <v>1607</v>
      </c>
      <c r="D101" s="208">
        <v>2650</v>
      </c>
    </row>
    <row r="102" spans="1:7" x14ac:dyDescent="0.2">
      <c r="A102" s="165" t="s">
        <v>263</v>
      </c>
      <c r="B102" s="20">
        <v>219</v>
      </c>
      <c r="C102" s="208">
        <v>2099199</v>
      </c>
      <c r="D102" s="208">
        <v>2614562</v>
      </c>
    </row>
    <row r="103" spans="1:7" x14ac:dyDescent="0.2">
      <c r="A103" s="165" t="s">
        <v>238</v>
      </c>
      <c r="B103" s="20">
        <v>220</v>
      </c>
      <c r="C103" s="208"/>
      <c r="D103" s="208">
        <v>0</v>
      </c>
    </row>
    <row r="104" spans="1:7" x14ac:dyDescent="0.2">
      <c r="A104" s="165" t="s">
        <v>262</v>
      </c>
      <c r="B104" s="20">
        <v>221</v>
      </c>
      <c r="C104" s="208">
        <v>52525</v>
      </c>
      <c r="D104" s="208">
        <v>52528</v>
      </c>
    </row>
    <row r="105" spans="1:7" x14ac:dyDescent="0.2">
      <c r="A105" s="165" t="s">
        <v>261</v>
      </c>
      <c r="B105" s="20">
        <v>222</v>
      </c>
      <c r="C105" s="208">
        <f>SUM(C106:C107)</f>
        <v>1636612</v>
      </c>
      <c r="D105" s="208">
        <f>SUM(D106:D107)</f>
        <v>1541728</v>
      </c>
      <c r="G105" s="16"/>
    </row>
    <row r="106" spans="1:7" x14ac:dyDescent="0.2">
      <c r="A106" s="18" t="s">
        <v>260</v>
      </c>
      <c r="B106" s="20"/>
      <c r="C106" s="208">
        <v>944432</v>
      </c>
      <c r="D106" s="208">
        <v>880633</v>
      </c>
      <c r="G106" s="16"/>
    </row>
    <row r="107" spans="1:7" x14ac:dyDescent="0.2">
      <c r="A107" s="18" t="s">
        <v>235</v>
      </c>
      <c r="B107" s="20"/>
      <c r="C107" s="214">
        <v>692180</v>
      </c>
      <c r="D107" s="214">
        <v>661095</v>
      </c>
      <c r="E107" s="167"/>
      <c r="G107" s="16"/>
    </row>
    <row r="108" spans="1:7" s="15" customFormat="1" x14ac:dyDescent="0.2">
      <c r="A108" s="163" t="s">
        <v>259</v>
      </c>
      <c r="B108" s="162">
        <v>300</v>
      </c>
      <c r="C108" s="220">
        <f>C85+SUM(C90:C92)+C95+SUM(C98:C105)</f>
        <v>12093348</v>
      </c>
      <c r="D108" s="220">
        <f>D85+SUM(D90:D92)+D95+SUM(D98:D105)</f>
        <v>12314783</v>
      </c>
      <c r="E108" s="158"/>
      <c r="F108" s="158"/>
    </row>
    <row r="109" spans="1:7" s="15" customFormat="1" x14ac:dyDescent="0.2">
      <c r="A109" s="163" t="s">
        <v>258</v>
      </c>
      <c r="B109" s="162">
        <v>301</v>
      </c>
      <c r="C109" s="217"/>
      <c r="D109" s="217"/>
      <c r="E109" s="158"/>
      <c r="F109" s="158"/>
    </row>
    <row r="110" spans="1:7" s="15" customFormat="1" x14ac:dyDescent="0.2">
      <c r="A110" s="163" t="s">
        <v>257</v>
      </c>
      <c r="B110" s="166"/>
      <c r="C110" s="217"/>
      <c r="D110" s="217"/>
      <c r="E110" s="158"/>
      <c r="F110" s="158"/>
    </row>
    <row r="111" spans="1:7" x14ac:dyDescent="0.2">
      <c r="A111" s="165" t="s">
        <v>256</v>
      </c>
      <c r="B111" s="20">
        <v>310</v>
      </c>
      <c r="C111" s="222">
        <f>SUM(C112:C115)</f>
        <v>364845</v>
      </c>
      <c r="D111" s="222">
        <f>SUM(D112:D115)</f>
        <v>364740</v>
      </c>
    </row>
    <row r="112" spans="1:7" s="16" customFormat="1" outlineLevel="2" x14ac:dyDescent="0.2">
      <c r="A112" s="170" t="s">
        <v>255</v>
      </c>
      <c r="B112" s="24"/>
      <c r="C112" s="22"/>
      <c r="D112" s="22"/>
      <c r="E112" s="5"/>
      <c r="F112" s="5"/>
    </row>
    <row r="113" spans="1:6" s="16" customFormat="1" outlineLevel="2" x14ac:dyDescent="0.2">
      <c r="A113" s="171" t="s">
        <v>254</v>
      </c>
      <c r="B113" s="24"/>
      <c r="C113" s="22">
        <v>100018</v>
      </c>
      <c r="D113" s="22">
        <v>99913</v>
      </c>
      <c r="E113" s="167"/>
      <c r="F113" s="167"/>
    </row>
    <row r="114" spans="1:6" s="16" customFormat="1" outlineLevel="2" x14ac:dyDescent="0.2">
      <c r="A114" s="170" t="s">
        <v>253</v>
      </c>
      <c r="B114" s="24"/>
      <c r="C114" s="22"/>
      <c r="D114" s="22"/>
      <c r="E114" s="167"/>
      <c r="F114" s="167"/>
    </row>
    <row r="115" spans="1:6" s="16" customFormat="1" outlineLevel="2" x14ac:dyDescent="0.2">
      <c r="A115" s="168" t="s">
        <v>252</v>
      </c>
      <c r="B115" s="24"/>
      <c r="C115" s="22">
        <v>264827</v>
      </c>
      <c r="D115" s="22">
        <v>264827</v>
      </c>
      <c r="E115" s="167"/>
      <c r="F115" s="167"/>
    </row>
    <row r="116" spans="1:6" s="16" customFormat="1" outlineLevel="2" x14ac:dyDescent="0.2">
      <c r="A116" s="165" t="s">
        <v>251</v>
      </c>
      <c r="B116" s="20">
        <v>311</v>
      </c>
      <c r="C116" s="22"/>
      <c r="D116" s="22"/>
      <c r="E116" s="167"/>
      <c r="F116" s="167"/>
    </row>
    <row r="117" spans="1:6" x14ac:dyDescent="0.2">
      <c r="A117" s="165" t="s">
        <v>250</v>
      </c>
      <c r="B117" s="20">
        <v>312</v>
      </c>
      <c r="C117" s="208"/>
      <c r="D117" s="208"/>
    </row>
    <row r="118" spans="1:6" x14ac:dyDescent="0.2">
      <c r="A118" s="165" t="s">
        <v>249</v>
      </c>
      <c r="B118" s="20">
        <v>313</v>
      </c>
      <c r="C118" s="222">
        <f>SUM(C119:C120)</f>
        <v>354874</v>
      </c>
      <c r="D118" s="222">
        <f>SUM(D119:D120)</f>
        <v>484437</v>
      </c>
    </row>
    <row r="119" spans="1:6" s="16" customFormat="1" outlineLevel="1" x14ac:dyDescent="0.2">
      <c r="A119" s="169" t="s">
        <v>248</v>
      </c>
      <c r="B119" s="24"/>
      <c r="C119" s="211"/>
      <c r="D119" s="211"/>
      <c r="E119" s="167"/>
      <c r="F119" s="167"/>
    </row>
    <row r="120" spans="1:6" s="16" customFormat="1" outlineLevel="1" x14ac:dyDescent="0.2">
      <c r="A120" s="168" t="s">
        <v>247</v>
      </c>
      <c r="B120" s="24"/>
      <c r="C120" s="211">
        <v>354874</v>
      </c>
      <c r="D120" s="211">
        <v>484437</v>
      </c>
      <c r="E120" s="167"/>
      <c r="F120" s="167"/>
    </row>
    <row r="121" spans="1:6" x14ac:dyDescent="0.2">
      <c r="A121" s="165" t="s">
        <v>246</v>
      </c>
      <c r="B121" s="20">
        <v>314</v>
      </c>
      <c r="C121" s="222">
        <f>SUM(C122:C123)</f>
        <v>48533</v>
      </c>
      <c r="D121" s="222">
        <f>SUM(D122:D123)</f>
        <v>54243</v>
      </c>
    </row>
    <row r="122" spans="1:6" s="16" customFormat="1" outlineLevel="1" x14ac:dyDescent="0.2">
      <c r="A122" s="169" t="s">
        <v>245</v>
      </c>
      <c r="B122" s="24"/>
      <c r="C122" s="211"/>
      <c r="D122" s="211"/>
      <c r="E122" s="167"/>
      <c r="F122" s="167"/>
    </row>
    <row r="123" spans="1:6" s="16" customFormat="1" outlineLevel="1" x14ac:dyDescent="0.2">
      <c r="A123" s="168" t="s">
        <v>244</v>
      </c>
      <c r="B123" s="24"/>
      <c r="C123" s="211">
        <v>48533</v>
      </c>
      <c r="D123" s="211">
        <v>54243</v>
      </c>
      <c r="E123" s="167"/>
      <c r="F123" s="167"/>
    </row>
    <row r="124" spans="1:6" x14ac:dyDescent="0.2">
      <c r="A124" s="165" t="s">
        <v>243</v>
      </c>
      <c r="B124" s="20">
        <v>315</v>
      </c>
      <c r="C124" s="208">
        <v>4052754</v>
      </c>
      <c r="D124" s="208">
        <v>8492020</v>
      </c>
    </row>
    <row r="125" spans="1:6" x14ac:dyDescent="0.2">
      <c r="A125" s="165" t="s">
        <v>242</v>
      </c>
      <c r="B125" s="20">
        <v>316</v>
      </c>
      <c r="C125" s="208">
        <v>2196782</v>
      </c>
      <c r="D125" s="208">
        <v>2026511</v>
      </c>
    </row>
    <row r="126" spans="1:6" x14ac:dyDescent="0.2">
      <c r="A126" s="165" t="s">
        <v>241</v>
      </c>
      <c r="B126" s="20">
        <v>317</v>
      </c>
      <c r="C126" s="208">
        <v>235143</v>
      </c>
      <c r="D126" s="208">
        <v>178693</v>
      </c>
    </row>
    <row r="127" spans="1:6" ht="15" customHeight="1" x14ac:dyDescent="0.2">
      <c r="A127" s="165" t="s">
        <v>240</v>
      </c>
      <c r="B127" s="20">
        <v>318</v>
      </c>
      <c r="C127" s="208"/>
      <c r="D127" s="208"/>
    </row>
    <row r="128" spans="1:6" x14ac:dyDescent="0.2">
      <c r="A128" s="165" t="s">
        <v>239</v>
      </c>
      <c r="B128" s="20">
        <v>319</v>
      </c>
      <c r="C128" s="208"/>
      <c r="D128" s="208"/>
    </row>
    <row r="129" spans="1:7" x14ac:dyDescent="0.2">
      <c r="A129" s="165" t="s">
        <v>238</v>
      </c>
      <c r="B129" s="20">
        <v>320</v>
      </c>
      <c r="C129" s="208"/>
      <c r="D129" s="208"/>
    </row>
    <row r="130" spans="1:7" x14ac:dyDescent="0.2">
      <c r="A130" s="165" t="s">
        <v>237</v>
      </c>
      <c r="B130" s="20">
        <v>321</v>
      </c>
      <c r="C130" s="208">
        <f>SUM(C131:C132)</f>
        <v>1658808</v>
      </c>
      <c r="D130" s="208">
        <f>SUM(D131:D132)</f>
        <v>1725214</v>
      </c>
      <c r="G130" s="16"/>
    </row>
    <row r="131" spans="1:7" x14ac:dyDescent="0.2">
      <c r="A131" s="18" t="s">
        <v>236</v>
      </c>
      <c r="B131" s="20"/>
      <c r="C131" s="208">
        <v>1658808</v>
      </c>
      <c r="D131" s="208">
        <v>1725214</v>
      </c>
      <c r="G131" s="16"/>
    </row>
    <row r="132" spans="1:7" x14ac:dyDescent="0.2">
      <c r="A132" s="18" t="s">
        <v>235</v>
      </c>
      <c r="B132" s="20"/>
      <c r="C132" s="214"/>
      <c r="D132" s="214"/>
      <c r="G132" s="16"/>
    </row>
    <row r="133" spans="1:7" s="15" customFormat="1" x14ac:dyDescent="0.2">
      <c r="A133" s="163" t="s">
        <v>234</v>
      </c>
      <c r="B133" s="162">
        <v>400</v>
      </c>
      <c r="C133" s="220">
        <f>C111+C117+C118+C121+C124+C125+C130+C126+C127+C128+C129</f>
        <v>8911739</v>
      </c>
      <c r="D133" s="220">
        <f>D111+D117+D118+D121+D124+D125+D130+D126+D127+D128+D129</f>
        <v>13325858</v>
      </c>
      <c r="E133" s="158"/>
      <c r="F133" s="158"/>
    </row>
    <row r="134" spans="1:7" s="15" customFormat="1" x14ac:dyDescent="0.2">
      <c r="A134" s="163" t="s">
        <v>233</v>
      </c>
      <c r="B134" s="166"/>
      <c r="C134" s="217"/>
      <c r="D134" s="217"/>
      <c r="E134" s="158"/>
      <c r="F134" s="158"/>
    </row>
    <row r="135" spans="1:7" x14ac:dyDescent="0.2">
      <c r="A135" s="165" t="s">
        <v>232</v>
      </c>
      <c r="B135" s="20">
        <v>410</v>
      </c>
      <c r="C135" s="208">
        <v>4405169</v>
      </c>
      <c r="D135" s="208">
        <v>4405169</v>
      </c>
    </row>
    <row r="136" spans="1:7" x14ac:dyDescent="0.2">
      <c r="A136" s="165" t="s">
        <v>178</v>
      </c>
      <c r="B136" s="20">
        <v>411</v>
      </c>
      <c r="C136" s="208"/>
      <c r="D136" s="208"/>
    </row>
    <row r="137" spans="1:7" x14ac:dyDescent="0.2">
      <c r="A137" s="165" t="s">
        <v>231</v>
      </c>
      <c r="B137" s="20">
        <v>412</v>
      </c>
      <c r="C137" s="208"/>
      <c r="D137" s="208"/>
    </row>
    <row r="138" spans="1:7" x14ac:dyDescent="0.2">
      <c r="A138" s="165" t="s">
        <v>230</v>
      </c>
      <c r="B138" s="20">
        <v>413</v>
      </c>
      <c r="C138" s="208">
        <v>-439760</v>
      </c>
      <c r="D138" s="208">
        <v>-437908</v>
      </c>
    </row>
    <row r="139" spans="1:7" x14ac:dyDescent="0.2">
      <c r="A139" s="165" t="s">
        <v>229</v>
      </c>
      <c r="B139" s="20">
        <v>414</v>
      </c>
      <c r="C139" s="208">
        <f>SUM(C140:C145)</f>
        <v>83945400</v>
      </c>
      <c r="D139" s="208">
        <f>SUM(D140:D145)</f>
        <v>89810488</v>
      </c>
    </row>
    <row r="140" spans="1:7" ht="25.5" x14ac:dyDescent="0.2">
      <c r="A140" s="165" t="s">
        <v>415</v>
      </c>
      <c r="B140" s="20" t="s">
        <v>409</v>
      </c>
      <c r="C140" s="208">
        <v>2939845</v>
      </c>
      <c r="D140" s="208">
        <v>17638627</v>
      </c>
    </row>
    <row r="141" spans="1:7" ht="25.5" x14ac:dyDescent="0.2">
      <c r="A141" s="165" t="s">
        <v>416</v>
      </c>
      <c r="B141" s="20" t="s">
        <v>410</v>
      </c>
      <c r="C141" s="208">
        <v>-38585</v>
      </c>
      <c r="D141" s="208">
        <v>45313</v>
      </c>
    </row>
    <row r="142" spans="1:7" x14ac:dyDescent="0.2">
      <c r="A142" s="165" t="s">
        <v>417</v>
      </c>
      <c r="B142" s="20" t="s">
        <v>411</v>
      </c>
      <c r="C142" s="208"/>
      <c r="D142" s="208"/>
    </row>
    <row r="143" spans="1:7" ht="25.5" x14ac:dyDescent="0.2">
      <c r="A143" s="165" t="s">
        <v>418</v>
      </c>
      <c r="B143" s="20" t="s">
        <v>412</v>
      </c>
      <c r="C143" s="208"/>
      <c r="D143" s="208"/>
    </row>
    <row r="144" spans="1:7" x14ac:dyDescent="0.2">
      <c r="A144" s="165" t="s">
        <v>419</v>
      </c>
      <c r="B144" s="20" t="s">
        <v>413</v>
      </c>
      <c r="C144" s="208">
        <v>-8766348</v>
      </c>
      <c r="D144" s="208">
        <v>-7191983</v>
      </c>
    </row>
    <row r="145" spans="1:6" x14ac:dyDescent="0.2">
      <c r="A145" s="165" t="s">
        <v>420</v>
      </c>
      <c r="B145" s="20" t="s">
        <v>414</v>
      </c>
      <c r="C145" s="208">
        <v>89810488</v>
      </c>
      <c r="D145" s="208">
        <v>79318531</v>
      </c>
    </row>
    <row r="146" spans="1:6" x14ac:dyDescent="0.2">
      <c r="A146" s="165" t="s">
        <v>182</v>
      </c>
      <c r="B146" s="20">
        <v>415</v>
      </c>
      <c r="C146" s="208"/>
      <c r="D146" s="208"/>
    </row>
    <row r="147" spans="1:6" s="15" customFormat="1" x14ac:dyDescent="0.2">
      <c r="A147" s="163" t="s">
        <v>228</v>
      </c>
      <c r="B147" s="162">
        <v>420</v>
      </c>
      <c r="C147" s="220">
        <f>SUM(C134:C139)</f>
        <v>87910809</v>
      </c>
      <c r="D147" s="220">
        <f>SUM(D134:D139)</f>
        <v>93777749</v>
      </c>
      <c r="E147" s="158"/>
      <c r="F147" s="158"/>
    </row>
    <row r="148" spans="1:6" s="15" customFormat="1" x14ac:dyDescent="0.2">
      <c r="A148" s="163" t="s">
        <v>227</v>
      </c>
      <c r="B148" s="162">
        <v>421</v>
      </c>
      <c r="C148" s="217"/>
      <c r="D148" s="217"/>
      <c r="E148" s="158"/>
      <c r="F148" s="158"/>
    </row>
    <row r="149" spans="1:6" s="15" customFormat="1" x14ac:dyDescent="0.2">
      <c r="A149" s="163" t="s">
        <v>226</v>
      </c>
      <c r="B149" s="162">
        <v>500</v>
      </c>
      <c r="C149" s="220">
        <f>C147+C148</f>
        <v>87910809</v>
      </c>
      <c r="D149" s="220">
        <f>D147+D148</f>
        <v>93777749</v>
      </c>
      <c r="E149" s="158"/>
      <c r="F149" s="158"/>
    </row>
    <row r="150" spans="1:6" s="15" customFormat="1" x14ac:dyDescent="0.2">
      <c r="A150" s="163" t="s">
        <v>225</v>
      </c>
      <c r="B150" s="162"/>
      <c r="C150" s="220">
        <f>C108+C133+C149</f>
        <v>108915896</v>
      </c>
      <c r="D150" s="220">
        <f>D108+D133+D149</f>
        <v>119418390</v>
      </c>
      <c r="E150" s="158"/>
      <c r="F150" s="158"/>
    </row>
    <row r="151" spans="1:6" s="15" customFormat="1" x14ac:dyDescent="0.2">
      <c r="A151" s="161"/>
      <c r="B151" s="160"/>
      <c r="C151" s="159"/>
      <c r="D151" s="159"/>
      <c r="E151" s="158"/>
      <c r="F151" s="158"/>
    </row>
    <row r="152" spans="1:6" s="30" customFormat="1" x14ac:dyDescent="0.2">
      <c r="A152" s="155"/>
      <c r="B152" s="156"/>
      <c r="C152" s="156"/>
      <c r="D152" s="156"/>
      <c r="E152" s="5"/>
      <c r="F152" s="5"/>
    </row>
    <row r="153" spans="1:6" s="30" customFormat="1" ht="15" x14ac:dyDescent="0.35">
      <c r="A153" s="155" t="s">
        <v>421</v>
      </c>
      <c r="B153" s="154"/>
      <c r="C153" s="146" t="s">
        <v>422</v>
      </c>
      <c r="D153" s="146"/>
      <c r="E153" s="5"/>
      <c r="F153" s="5"/>
    </row>
    <row r="154" spans="1:6" s="30" customFormat="1" x14ac:dyDescent="0.2">
      <c r="A154" s="153"/>
      <c r="B154" s="62"/>
      <c r="C154" s="62"/>
      <c r="D154" s="72"/>
      <c r="E154" s="5"/>
      <c r="F154" s="5"/>
    </row>
    <row r="155" spans="1:6" s="30" customFormat="1" x14ac:dyDescent="0.2">
      <c r="A155" s="152"/>
      <c r="B155" s="6"/>
      <c r="C155" s="3"/>
      <c r="D155" s="10"/>
      <c r="E155" s="5"/>
      <c r="F155" s="5"/>
    </row>
    <row r="156" spans="1:6" s="30" customFormat="1" x14ac:dyDescent="0.2">
      <c r="A156" s="152" t="s">
        <v>405</v>
      </c>
      <c r="B156" s="15"/>
      <c r="C156" s="146" t="s">
        <v>406</v>
      </c>
      <c r="D156" s="251"/>
      <c r="E156" s="5"/>
      <c r="F156" s="5"/>
    </row>
    <row r="157" spans="1:6" x14ac:dyDescent="0.2">
      <c r="A157" s="151" t="s">
        <v>165</v>
      </c>
    </row>
    <row r="158" spans="1:6" x14ac:dyDescent="0.2">
      <c r="A158" s="13"/>
      <c r="B158" s="62"/>
      <c r="C158" s="157"/>
      <c r="D158" s="157"/>
    </row>
    <row r="159" spans="1:6" s="30" customFormat="1" x14ac:dyDescent="0.2">
      <c r="A159" s="155"/>
      <c r="B159" s="156"/>
      <c r="C159" s="156"/>
      <c r="D159" s="156"/>
      <c r="E159" s="5"/>
      <c r="F159" s="5"/>
    </row>
    <row r="160" spans="1:6" x14ac:dyDescent="0.2">
      <c r="A160" s="150"/>
      <c r="B160" s="149"/>
      <c r="C160" s="148"/>
      <c r="D160" s="147"/>
    </row>
  </sheetData>
  <mergeCells count="5">
    <mergeCell ref="C17:D17"/>
    <mergeCell ref="A22:A23"/>
    <mergeCell ref="B22:B23"/>
    <mergeCell ref="C22:C23"/>
    <mergeCell ref="D22:D23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4FBD-FEFD-4DD2-95FF-5549534456AB}">
  <sheetPr>
    <pageSetUpPr fitToPage="1"/>
  </sheetPr>
  <dimension ref="A1:H72"/>
  <sheetViews>
    <sheetView view="pageBreakPreview" topLeftCell="A49" zoomScale="90" zoomScaleNormal="75" zoomScaleSheetLayoutView="90" workbookViewId="0">
      <selection activeCell="C52" sqref="C52"/>
    </sheetView>
  </sheetViews>
  <sheetFormatPr defaultColWidth="9.28515625" defaultRowHeight="12.75" x14ac:dyDescent="0.2"/>
  <cols>
    <col min="1" max="1" width="67" style="36" customWidth="1"/>
    <col min="2" max="2" width="11.42578125" style="36" customWidth="1"/>
    <col min="3" max="3" width="22.28515625" style="36" customWidth="1"/>
    <col min="4" max="4" width="21.140625" style="36" customWidth="1"/>
    <col min="5" max="5" width="14.85546875" style="32" customWidth="1"/>
    <col min="6" max="6" width="11.28515625" style="33" bestFit="1" customWidth="1"/>
    <col min="7" max="7" width="14.5703125" style="34" customWidth="1"/>
    <col min="8" max="8" width="9.28515625" style="35"/>
    <col min="9" max="10" width="9.28515625" style="36"/>
    <col min="11" max="11" width="9.28515625" style="36" customWidth="1"/>
    <col min="12" max="16" width="9.28515625" style="36"/>
    <col min="17" max="17" width="9.28515625" style="36" customWidth="1"/>
    <col min="18" max="20" width="9.28515625" style="36"/>
    <col min="21" max="21" width="9.28515625" style="36" customWidth="1"/>
    <col min="22" max="23" width="9.28515625" style="36"/>
    <col min="24" max="25" width="9.28515625" style="36" customWidth="1"/>
    <col min="26" max="46" width="9.28515625" style="36"/>
    <col min="47" max="47" width="9.28515625" style="36" customWidth="1"/>
    <col min="48" max="54" width="9.28515625" style="36"/>
    <col min="55" max="55" width="9.28515625" style="36" customWidth="1"/>
    <col min="56" max="88" width="9.28515625" style="36"/>
    <col min="89" max="89" width="9.28515625" style="36" customWidth="1"/>
    <col min="90" max="16384" width="9.28515625" style="36"/>
  </cols>
  <sheetData>
    <row r="1" spans="1:8" x14ac:dyDescent="0.2">
      <c r="A1" s="31"/>
      <c r="B1" s="31"/>
      <c r="C1" s="195"/>
      <c r="D1" s="194" t="s">
        <v>355</v>
      </c>
    </row>
    <row r="2" spans="1:8" x14ac:dyDescent="0.2">
      <c r="A2" s="103"/>
      <c r="B2" s="103"/>
      <c r="C2" s="195"/>
      <c r="D2" s="194" t="s">
        <v>357</v>
      </c>
    </row>
    <row r="3" spans="1:8" x14ac:dyDescent="0.2">
      <c r="A3" s="103"/>
      <c r="B3" s="103"/>
      <c r="C3" s="195"/>
      <c r="D3" s="194" t="s">
        <v>356</v>
      </c>
    </row>
    <row r="4" spans="1:8" x14ac:dyDescent="0.2">
      <c r="A4" s="103"/>
      <c r="B4" s="103"/>
      <c r="C4" s="195"/>
      <c r="D4" s="194"/>
    </row>
    <row r="5" spans="1:8" x14ac:dyDescent="0.2">
      <c r="A5" s="103"/>
      <c r="B5" s="103"/>
      <c r="C5" s="195"/>
      <c r="D5" s="194" t="s">
        <v>404</v>
      </c>
    </row>
    <row r="6" spans="1:8" x14ac:dyDescent="0.2">
      <c r="A6" s="103"/>
      <c r="B6" s="103"/>
      <c r="C6" s="195"/>
      <c r="D6" s="194" t="s">
        <v>354</v>
      </c>
    </row>
    <row r="7" spans="1:8" x14ac:dyDescent="0.2">
      <c r="A7" s="103"/>
      <c r="B7" s="103"/>
      <c r="C7" s="195"/>
      <c r="D7" s="194" t="s">
        <v>353</v>
      </c>
    </row>
    <row r="8" spans="1:8" x14ac:dyDescent="0.2">
      <c r="A8" s="103"/>
      <c r="B8" s="103"/>
      <c r="C8" s="195"/>
      <c r="D8" s="194"/>
    </row>
    <row r="9" spans="1:8" x14ac:dyDescent="0.2">
      <c r="A9" s="31"/>
      <c r="B9" s="31"/>
      <c r="C9" s="8"/>
      <c r="D9" s="9" t="s">
        <v>403</v>
      </c>
    </row>
    <row r="10" spans="1:8" x14ac:dyDescent="0.2">
      <c r="A10" s="31"/>
      <c r="B10" s="31"/>
      <c r="C10" s="31"/>
      <c r="D10" s="31"/>
    </row>
    <row r="11" spans="1:8" x14ac:dyDescent="0.2">
      <c r="A11" s="206" t="s">
        <v>402</v>
      </c>
      <c r="B11" s="31"/>
      <c r="C11" s="31"/>
      <c r="D11" s="31"/>
    </row>
    <row r="12" spans="1:8" x14ac:dyDescent="0.2">
      <c r="A12" s="205" t="s">
        <v>166</v>
      </c>
      <c r="B12" s="28"/>
      <c r="C12" s="3" t="str">
        <f>Ф1!C10</f>
        <v>Ulba Metallurgical Plant JSC</v>
      </c>
    </row>
    <row r="13" spans="1:8" x14ac:dyDescent="0.2">
      <c r="A13" s="205" t="s">
        <v>169</v>
      </c>
      <c r="B13" s="28"/>
      <c r="C13" s="186" t="str">
        <f>Ф1!C20</f>
        <v>December 31, 2024</v>
      </c>
      <c r="D13" s="28"/>
    </row>
    <row r="14" spans="1:8" x14ac:dyDescent="0.2">
      <c r="A14" s="37"/>
      <c r="B14" s="37"/>
      <c r="C14" s="37"/>
      <c r="D14" s="204" t="s">
        <v>101</v>
      </c>
    </row>
    <row r="15" spans="1:8" s="42" customFormat="1" ht="25.5" customHeight="1" x14ac:dyDescent="0.2">
      <c r="A15" s="259" t="s">
        <v>176</v>
      </c>
      <c r="B15" s="261" t="s">
        <v>98</v>
      </c>
      <c r="C15" s="261" t="s">
        <v>99</v>
      </c>
      <c r="D15" s="261" t="s">
        <v>100</v>
      </c>
      <c r="E15" s="38"/>
      <c r="F15" s="39"/>
      <c r="G15" s="40"/>
      <c r="H15" s="41"/>
    </row>
    <row r="16" spans="1:8" s="42" customFormat="1" x14ac:dyDescent="0.2">
      <c r="A16" s="260"/>
      <c r="B16" s="262"/>
      <c r="C16" s="262"/>
      <c r="D16" s="262"/>
      <c r="E16" s="43"/>
      <c r="F16" s="43"/>
      <c r="G16" s="44"/>
      <c r="H16" s="41"/>
    </row>
    <row r="17" spans="1:8" x14ac:dyDescent="0.2">
      <c r="A17" s="201" t="s">
        <v>401</v>
      </c>
      <c r="B17" s="200" t="s">
        <v>0</v>
      </c>
      <c r="C17" s="45">
        <v>83912278</v>
      </c>
      <c r="D17" s="45">
        <v>132198170</v>
      </c>
      <c r="E17" s="46"/>
    </row>
    <row r="18" spans="1:8" x14ac:dyDescent="0.2">
      <c r="A18" s="201" t="s">
        <v>400</v>
      </c>
      <c r="B18" s="200" t="s">
        <v>1</v>
      </c>
      <c r="C18" s="45">
        <v>62088674</v>
      </c>
      <c r="D18" s="45">
        <v>104752159</v>
      </c>
      <c r="E18" s="29"/>
      <c r="G18" s="54"/>
    </row>
    <row r="19" spans="1:8" s="52" customFormat="1" x14ac:dyDescent="0.2">
      <c r="A19" s="203" t="s">
        <v>399</v>
      </c>
      <c r="B19" s="202" t="s">
        <v>2</v>
      </c>
      <c r="C19" s="223">
        <f>C17-C18</f>
        <v>21823604</v>
      </c>
      <c r="D19" s="223">
        <f>D17-D18</f>
        <v>27446011</v>
      </c>
      <c r="E19" s="48"/>
      <c r="F19" s="49"/>
      <c r="G19" s="50"/>
      <c r="H19" s="51"/>
    </row>
    <row r="20" spans="1:8" x14ac:dyDescent="0.2">
      <c r="A20" s="197" t="s">
        <v>398</v>
      </c>
      <c r="B20" s="200" t="s">
        <v>3</v>
      </c>
      <c r="C20" s="45">
        <v>2838334</v>
      </c>
      <c r="D20" s="45">
        <v>2357319</v>
      </c>
      <c r="E20" s="29"/>
    </row>
    <row r="21" spans="1:8" x14ac:dyDescent="0.2">
      <c r="A21" s="197" t="s">
        <v>397</v>
      </c>
      <c r="B21" s="200" t="s">
        <v>4</v>
      </c>
      <c r="C21" s="45">
        <v>5698450</v>
      </c>
      <c r="D21" s="45">
        <v>4904558</v>
      </c>
      <c r="E21" s="29"/>
    </row>
    <row r="22" spans="1:8" s="52" customFormat="1" x14ac:dyDescent="0.2">
      <c r="A22" s="203" t="s">
        <v>396</v>
      </c>
      <c r="B22" s="202" t="s">
        <v>10</v>
      </c>
      <c r="C22" s="223">
        <f>C19-C20-C21</f>
        <v>13286820</v>
      </c>
      <c r="D22" s="223">
        <f>D19-D20-D21</f>
        <v>20184134</v>
      </c>
      <c r="E22" s="48"/>
      <c r="F22" s="49"/>
      <c r="G22" s="50"/>
      <c r="H22" s="51"/>
    </row>
    <row r="23" spans="1:8" x14ac:dyDescent="0.2">
      <c r="A23" s="197" t="s">
        <v>395</v>
      </c>
      <c r="B23" s="200" t="s">
        <v>11</v>
      </c>
      <c r="C23" s="45">
        <v>1187890</v>
      </c>
      <c r="D23" s="45">
        <v>1171709</v>
      </c>
      <c r="E23" s="29"/>
    </row>
    <row r="24" spans="1:8" x14ac:dyDescent="0.2">
      <c r="A24" s="197" t="s">
        <v>394</v>
      </c>
      <c r="B24" s="200" t="s">
        <v>12</v>
      </c>
      <c r="C24" s="45">
        <v>622019</v>
      </c>
      <c r="D24" s="45">
        <v>1297473</v>
      </c>
      <c r="E24" s="29"/>
    </row>
    <row r="25" spans="1:8" ht="25.5" x14ac:dyDescent="0.2">
      <c r="A25" s="197" t="s">
        <v>393</v>
      </c>
      <c r="B25" s="200" t="s">
        <v>13</v>
      </c>
      <c r="C25" s="45">
        <v>-6633845</v>
      </c>
      <c r="D25" s="45">
        <v>5677209</v>
      </c>
      <c r="E25" s="29"/>
    </row>
    <row r="26" spans="1:8" x14ac:dyDescent="0.2">
      <c r="A26" s="197" t="s">
        <v>392</v>
      </c>
      <c r="B26" s="200" t="s">
        <v>14</v>
      </c>
      <c r="C26" s="45">
        <v>3297895</v>
      </c>
      <c r="D26" s="45">
        <v>392159</v>
      </c>
      <c r="E26" s="29"/>
    </row>
    <row r="27" spans="1:8" x14ac:dyDescent="0.2">
      <c r="A27" s="197" t="s">
        <v>391</v>
      </c>
      <c r="B27" s="200" t="s">
        <v>15</v>
      </c>
      <c r="C27" s="45">
        <v>4115401</v>
      </c>
      <c r="D27" s="45">
        <v>4369725</v>
      </c>
      <c r="E27" s="29"/>
    </row>
    <row r="28" spans="1:8" s="52" customFormat="1" x14ac:dyDescent="0.2">
      <c r="A28" s="203" t="s">
        <v>390</v>
      </c>
      <c r="B28" s="202">
        <v>100</v>
      </c>
      <c r="C28" s="223">
        <f>C22+C23-C24+C25+C26-C27</f>
        <v>6401340</v>
      </c>
      <c r="D28" s="223">
        <f>D22+D23-D24+D25+D26-D27</f>
        <v>21758013</v>
      </c>
      <c r="E28" s="48"/>
      <c r="F28" s="49"/>
      <c r="G28" s="50"/>
      <c r="H28" s="51"/>
    </row>
    <row r="29" spans="1:8" x14ac:dyDescent="0.2">
      <c r="A29" s="201" t="s">
        <v>389</v>
      </c>
      <c r="B29" s="200" t="s">
        <v>16</v>
      </c>
      <c r="C29" s="45">
        <v>3461495</v>
      </c>
      <c r="D29" s="45">
        <v>4119386</v>
      </c>
      <c r="E29" s="29"/>
      <c r="F29" s="53"/>
      <c r="G29" s="54"/>
      <c r="H29" s="55"/>
    </row>
    <row r="30" spans="1:8" s="52" customFormat="1" x14ac:dyDescent="0.2">
      <c r="A30" s="203" t="s">
        <v>388</v>
      </c>
      <c r="B30" s="202" t="s">
        <v>17</v>
      </c>
      <c r="C30" s="223">
        <f>C28-C29</f>
        <v>2939845</v>
      </c>
      <c r="D30" s="223">
        <f>D28-D29</f>
        <v>17638627</v>
      </c>
      <c r="E30" s="48"/>
      <c r="F30" s="49"/>
      <c r="G30" s="50"/>
      <c r="H30" s="51"/>
    </row>
    <row r="31" spans="1:8" x14ac:dyDescent="0.2">
      <c r="A31" s="197" t="s">
        <v>387</v>
      </c>
      <c r="B31" s="200" t="s">
        <v>18</v>
      </c>
      <c r="C31" s="45"/>
      <c r="D31" s="45"/>
      <c r="E31" s="29"/>
    </row>
    <row r="32" spans="1:8" s="52" customFormat="1" x14ac:dyDescent="0.2">
      <c r="A32" s="203" t="s">
        <v>386</v>
      </c>
      <c r="B32" s="202">
        <v>300</v>
      </c>
      <c r="C32" s="223">
        <f>C30+C31</f>
        <v>2939845</v>
      </c>
      <c r="D32" s="223">
        <f>D30+D31</f>
        <v>17638627</v>
      </c>
      <c r="E32" s="48"/>
      <c r="F32" s="56"/>
      <c r="G32" s="54"/>
      <c r="H32" s="55"/>
    </row>
    <row r="33" spans="1:8" x14ac:dyDescent="0.2">
      <c r="A33" s="197" t="s">
        <v>385</v>
      </c>
      <c r="B33" s="200"/>
      <c r="C33" s="45">
        <f t="shared" ref="C33:D33" si="0">C32-C34</f>
        <v>2939845</v>
      </c>
      <c r="D33" s="45">
        <f t="shared" si="0"/>
        <v>17638627</v>
      </c>
      <c r="E33" s="29"/>
    </row>
    <row r="34" spans="1:8" x14ac:dyDescent="0.2">
      <c r="A34" s="197" t="s">
        <v>227</v>
      </c>
      <c r="B34" s="200"/>
      <c r="C34" s="45"/>
      <c r="D34" s="45"/>
      <c r="E34" s="29"/>
    </row>
    <row r="35" spans="1:8" x14ac:dyDescent="0.2">
      <c r="A35" s="203" t="s">
        <v>384</v>
      </c>
      <c r="B35" s="202">
        <v>400</v>
      </c>
      <c r="C35" s="223">
        <f>C46+C52</f>
        <v>-40437</v>
      </c>
      <c r="D35" s="223">
        <f>D46+D52</f>
        <v>7814</v>
      </c>
      <c r="E35" s="29"/>
      <c r="F35" s="53"/>
      <c r="G35" s="54"/>
      <c r="H35" s="55"/>
    </row>
    <row r="36" spans="1:8" x14ac:dyDescent="0.2">
      <c r="A36" s="201" t="s">
        <v>383</v>
      </c>
      <c r="B36" s="200"/>
      <c r="C36" s="45"/>
      <c r="D36" s="45"/>
    </row>
    <row r="37" spans="1:8" ht="25.5" x14ac:dyDescent="0.2">
      <c r="A37" s="201" t="s">
        <v>382</v>
      </c>
      <c r="B37" s="200">
        <v>410</v>
      </c>
      <c r="C37" s="45"/>
      <c r="D37" s="45"/>
      <c r="E37" s="29"/>
    </row>
    <row r="38" spans="1:8" ht="25.5" x14ac:dyDescent="0.2">
      <c r="A38" s="201" t="s">
        <v>381</v>
      </c>
      <c r="B38" s="200" t="s">
        <v>20</v>
      </c>
      <c r="C38" s="45"/>
      <c r="D38" s="45"/>
      <c r="E38" s="29"/>
    </row>
    <row r="39" spans="1:8" x14ac:dyDescent="0.2">
      <c r="A39" s="201" t="s">
        <v>380</v>
      </c>
      <c r="B39" s="200" t="s">
        <v>21</v>
      </c>
      <c r="C39" s="45"/>
      <c r="D39" s="45"/>
      <c r="E39" s="29"/>
    </row>
    <row r="40" spans="1:8" x14ac:dyDescent="0.2">
      <c r="A40" s="201" t="s">
        <v>379</v>
      </c>
      <c r="B40" s="200" t="s">
        <v>22</v>
      </c>
      <c r="C40" s="45"/>
      <c r="D40" s="45"/>
      <c r="E40" s="29"/>
    </row>
    <row r="41" spans="1:8" x14ac:dyDescent="0.2">
      <c r="A41" s="201" t="s">
        <v>378</v>
      </c>
      <c r="B41" s="200" t="s">
        <v>23</v>
      </c>
      <c r="C41" s="45">
        <v>-1852</v>
      </c>
      <c r="D41" s="45">
        <v>-30565</v>
      </c>
      <c r="E41" s="29"/>
    </row>
    <row r="42" spans="1:8" x14ac:dyDescent="0.2">
      <c r="A42" s="201" t="s">
        <v>377</v>
      </c>
      <c r="B42" s="200" t="s">
        <v>24</v>
      </c>
      <c r="C42" s="45"/>
      <c r="D42" s="45"/>
      <c r="E42" s="29"/>
    </row>
    <row r="43" spans="1:8" x14ac:dyDescent="0.2">
      <c r="A43" s="201" t="s">
        <v>376</v>
      </c>
      <c r="B43" s="200" t="s">
        <v>25</v>
      </c>
      <c r="C43" s="45"/>
      <c r="D43" s="45"/>
      <c r="E43" s="29"/>
    </row>
    <row r="44" spans="1:8" x14ac:dyDescent="0.2">
      <c r="A44" s="201" t="s">
        <v>375</v>
      </c>
      <c r="B44" s="200" t="s">
        <v>26</v>
      </c>
      <c r="C44" s="45"/>
      <c r="D44" s="45"/>
      <c r="E44" s="29"/>
    </row>
    <row r="45" spans="1:8" ht="19.149999999999999" customHeight="1" x14ac:dyDescent="0.2">
      <c r="A45" s="201" t="s">
        <v>370</v>
      </c>
      <c r="B45" s="200" t="s">
        <v>27</v>
      </c>
      <c r="C45" s="45"/>
      <c r="D45" s="45"/>
      <c r="E45" s="29"/>
    </row>
    <row r="46" spans="1:8" ht="51.75" customHeight="1" x14ac:dyDescent="0.2">
      <c r="A46" s="203" t="s">
        <v>374</v>
      </c>
      <c r="B46" s="202" t="s">
        <v>28</v>
      </c>
      <c r="C46" s="45">
        <f>SUM(C37:C45)</f>
        <v>-1852</v>
      </c>
      <c r="D46" s="45">
        <f>SUM(D37:D45)</f>
        <v>-30565</v>
      </c>
      <c r="E46" s="29"/>
    </row>
    <row r="47" spans="1:8" ht="25.5" customHeight="1" x14ac:dyDescent="0.2">
      <c r="A47" s="201" t="s">
        <v>373</v>
      </c>
      <c r="B47" s="200" t="s">
        <v>29</v>
      </c>
      <c r="C47" s="45"/>
      <c r="D47" s="45"/>
      <c r="E47" s="29"/>
    </row>
    <row r="48" spans="1:8" ht="46.5" customHeight="1" x14ac:dyDescent="0.2">
      <c r="A48" s="201" t="s">
        <v>372</v>
      </c>
      <c r="B48" s="200" t="s">
        <v>30</v>
      </c>
      <c r="C48" s="45"/>
      <c r="D48" s="45"/>
      <c r="E48" s="29"/>
    </row>
    <row r="49" spans="1:8" ht="19.149999999999999" customHeight="1" x14ac:dyDescent="0.2">
      <c r="A49" s="201" t="s">
        <v>371</v>
      </c>
      <c r="B49" s="200" t="s">
        <v>31</v>
      </c>
      <c r="C49" s="45">
        <v>-38585</v>
      </c>
      <c r="D49" s="45">
        <v>45313</v>
      </c>
      <c r="E49" s="29"/>
    </row>
    <row r="50" spans="1:8" ht="19.149999999999999" customHeight="1" x14ac:dyDescent="0.2">
      <c r="A50" s="201" t="s">
        <v>370</v>
      </c>
      <c r="B50" s="200" t="s">
        <v>32</v>
      </c>
      <c r="C50" s="45"/>
      <c r="D50" s="45"/>
      <c r="E50" s="29"/>
    </row>
    <row r="51" spans="1:8" ht="34.5" customHeight="1" x14ac:dyDescent="0.2">
      <c r="A51" s="201" t="s">
        <v>369</v>
      </c>
      <c r="B51" s="200" t="s">
        <v>33</v>
      </c>
      <c r="C51" s="45"/>
      <c r="D51" s="45">
        <v>-6934</v>
      </c>
      <c r="E51" s="29"/>
    </row>
    <row r="52" spans="1:8" ht="57.75" customHeight="1" x14ac:dyDescent="0.2">
      <c r="A52" s="203" t="s">
        <v>368</v>
      </c>
      <c r="B52" s="202" t="s">
        <v>34</v>
      </c>
      <c r="C52" s="45">
        <f>SUM(C47:C51)</f>
        <v>-38585</v>
      </c>
      <c r="D52" s="45">
        <f>SUM(D47:D51)</f>
        <v>38379</v>
      </c>
      <c r="E52" s="29"/>
    </row>
    <row r="53" spans="1:8" s="52" customFormat="1" x14ac:dyDescent="0.2">
      <c r="A53" s="203" t="s">
        <v>367</v>
      </c>
      <c r="B53" s="202">
        <v>500</v>
      </c>
      <c r="C53" s="223">
        <f>C32+C35</f>
        <v>2899408</v>
      </c>
      <c r="D53" s="223">
        <f>D32+D35</f>
        <v>17646441</v>
      </c>
      <c r="E53" s="48"/>
      <c r="F53" s="49"/>
      <c r="G53" s="50"/>
      <c r="H53" s="51"/>
    </row>
    <row r="54" spans="1:8" x14ac:dyDescent="0.2">
      <c r="A54" s="201" t="s">
        <v>366</v>
      </c>
      <c r="B54" s="200"/>
      <c r="C54" s="45"/>
      <c r="D54" s="45"/>
    </row>
    <row r="55" spans="1:8" x14ac:dyDescent="0.2">
      <c r="A55" s="197" t="s">
        <v>365</v>
      </c>
      <c r="B55" s="200"/>
      <c r="C55" s="45">
        <f>C53-C56</f>
        <v>2899408</v>
      </c>
      <c r="D55" s="45">
        <f>D53-D56</f>
        <v>17646441</v>
      </c>
    </row>
    <row r="56" spans="1:8" x14ac:dyDescent="0.2">
      <c r="A56" s="197" t="s">
        <v>364</v>
      </c>
      <c r="B56" s="17"/>
      <c r="C56" s="45"/>
      <c r="D56" s="57"/>
    </row>
    <row r="57" spans="1:8" s="52" customFormat="1" x14ac:dyDescent="0.2">
      <c r="A57" s="199" t="s">
        <v>363</v>
      </c>
      <c r="B57" s="47" t="s">
        <v>35</v>
      </c>
      <c r="C57" s="58"/>
      <c r="D57" s="59"/>
      <c r="E57" s="60"/>
      <c r="F57" s="49"/>
      <c r="G57" s="50"/>
      <c r="H57" s="51"/>
    </row>
    <row r="58" spans="1:8" x14ac:dyDescent="0.2">
      <c r="A58" s="197" t="s">
        <v>202</v>
      </c>
      <c r="B58" s="17"/>
      <c r="C58" s="45"/>
      <c r="D58" s="57"/>
    </row>
    <row r="59" spans="1:8" x14ac:dyDescent="0.2">
      <c r="A59" s="197" t="s">
        <v>362</v>
      </c>
      <c r="B59" s="17"/>
      <c r="C59" s="45"/>
      <c r="D59" s="57"/>
    </row>
    <row r="60" spans="1:8" x14ac:dyDescent="0.2">
      <c r="A60" s="197" t="s">
        <v>360</v>
      </c>
      <c r="B60" s="198"/>
      <c r="C60" s="224">
        <f t="shared" ref="C60:D60" si="1">C33/4405169</f>
        <v>0.66736259153735078</v>
      </c>
      <c r="D60" s="224">
        <f t="shared" si="1"/>
        <v>4.0040749855453903</v>
      </c>
    </row>
    <row r="61" spans="1:8" x14ac:dyDescent="0.2">
      <c r="A61" s="197" t="s">
        <v>359</v>
      </c>
      <c r="B61" s="61"/>
      <c r="C61" s="45"/>
      <c r="D61" s="57"/>
    </row>
    <row r="62" spans="1:8" x14ac:dyDescent="0.2">
      <c r="A62" s="197" t="s">
        <v>361</v>
      </c>
      <c r="B62" s="198"/>
      <c r="C62" s="45"/>
      <c r="D62" s="45"/>
    </row>
    <row r="63" spans="1:8" x14ac:dyDescent="0.2">
      <c r="A63" s="197" t="s">
        <v>360</v>
      </c>
      <c r="B63" s="198"/>
      <c r="C63" s="45"/>
      <c r="D63" s="45"/>
    </row>
    <row r="64" spans="1:8" x14ac:dyDescent="0.2">
      <c r="A64" s="197" t="s">
        <v>359</v>
      </c>
      <c r="B64" s="61"/>
      <c r="C64" s="45"/>
      <c r="D64" s="57"/>
    </row>
    <row r="65" spans="1:8" x14ac:dyDescent="0.2">
      <c r="A65" s="31"/>
      <c r="B65" s="31"/>
      <c r="C65" s="31"/>
      <c r="D65" s="31"/>
    </row>
    <row r="66" spans="1:8" s="30" customFormat="1" x14ac:dyDescent="0.2">
      <c r="A66" s="155"/>
      <c r="B66" s="156"/>
      <c r="C66" s="156"/>
      <c r="D66" s="156"/>
      <c r="E66" s="5"/>
      <c r="F66" s="5"/>
    </row>
    <row r="67" spans="1:8" s="30" customFormat="1" ht="25.5" x14ac:dyDescent="0.35">
      <c r="A67" s="155" t="s">
        <v>421</v>
      </c>
      <c r="B67" s="154"/>
      <c r="C67" s="146" t="s">
        <v>422</v>
      </c>
      <c r="D67" s="146"/>
      <c r="E67" s="5"/>
      <c r="F67" s="5"/>
    </row>
    <row r="68" spans="1:8" s="30" customFormat="1" x14ac:dyDescent="0.2">
      <c r="A68" s="153"/>
      <c r="B68" s="62"/>
      <c r="C68" s="62"/>
      <c r="D68" s="72"/>
      <c r="E68" s="5"/>
      <c r="F68" s="5"/>
    </row>
    <row r="69" spans="1:8" s="30" customFormat="1" x14ac:dyDescent="0.2">
      <c r="A69" s="152"/>
      <c r="B69" s="6"/>
      <c r="C69" s="3"/>
      <c r="D69" s="10"/>
      <c r="E69" s="5"/>
      <c r="F69" s="5"/>
    </row>
    <row r="70" spans="1:8" s="30" customFormat="1" ht="25.5" x14ac:dyDescent="0.2">
      <c r="A70" s="152" t="s">
        <v>405</v>
      </c>
      <c r="B70" s="15"/>
      <c r="C70" s="146" t="s">
        <v>406</v>
      </c>
      <c r="D70" s="251"/>
      <c r="E70" s="5"/>
      <c r="F70" s="5"/>
    </row>
    <row r="71" spans="1:8" s="6" customFormat="1" x14ac:dyDescent="0.2">
      <c r="A71" s="151" t="s">
        <v>165</v>
      </c>
      <c r="C71" s="3"/>
      <c r="D71" s="10"/>
      <c r="E71" s="5"/>
      <c r="F71" s="5"/>
    </row>
    <row r="72" spans="1:8" s="62" customFormat="1" x14ac:dyDescent="0.2">
      <c r="A72" s="155"/>
      <c r="B72" s="156"/>
      <c r="C72" s="156"/>
      <c r="D72" s="156"/>
      <c r="E72" s="63"/>
      <c r="F72" s="64"/>
      <c r="G72" s="65"/>
      <c r="H72" s="66"/>
    </row>
  </sheetData>
  <mergeCells count="4">
    <mergeCell ref="A15:A16"/>
    <mergeCell ref="B15:B16"/>
    <mergeCell ref="C15:C16"/>
    <mergeCell ref="D15:D16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B254-4CAB-4EA6-A2FA-23405F5F960A}">
  <sheetPr>
    <pageSetUpPr autoPageBreaks="0" fitToPage="1"/>
  </sheetPr>
  <dimension ref="A1:K103"/>
  <sheetViews>
    <sheetView topLeftCell="A7" zoomScaleNormal="100" workbookViewId="0">
      <selection activeCell="C82" sqref="C82:D83"/>
    </sheetView>
  </sheetViews>
  <sheetFormatPr defaultColWidth="67.42578125" defaultRowHeight="12.75" x14ac:dyDescent="0.2"/>
  <cols>
    <col min="1" max="1" width="73.42578125" style="67" customWidth="1"/>
    <col min="2" max="2" width="10.42578125" style="67" bestFit="1" customWidth="1"/>
    <col min="3" max="3" width="15.42578125" style="67" customWidth="1"/>
    <col min="4" max="4" width="15.5703125" style="67" customWidth="1"/>
    <col min="5" max="5" width="13.42578125" style="68" customWidth="1"/>
    <col min="6" max="11" width="9.42578125" style="67" customWidth="1"/>
    <col min="12" max="254" width="9.42578125" customWidth="1"/>
  </cols>
  <sheetData>
    <row r="1" spans="1:11" s="6" customFormat="1" x14ac:dyDescent="0.2">
      <c r="A1" s="1"/>
      <c r="B1" s="2"/>
      <c r="D1" s="4" t="s">
        <v>91</v>
      </c>
      <c r="E1" s="5"/>
    </row>
    <row r="2" spans="1:11" s="6" customFormat="1" x14ac:dyDescent="0.2">
      <c r="A2" s="1"/>
      <c r="B2" s="2"/>
      <c r="D2" s="4" t="s">
        <v>88</v>
      </c>
      <c r="E2" s="5"/>
    </row>
    <row r="3" spans="1:11" s="6" customFormat="1" x14ac:dyDescent="0.2">
      <c r="A3" s="1"/>
      <c r="B3" s="2"/>
      <c r="D3" s="4" t="s">
        <v>89</v>
      </c>
      <c r="E3" s="5"/>
    </row>
    <row r="4" spans="1:11" x14ac:dyDescent="0.2">
      <c r="D4" s="69"/>
    </row>
    <row r="5" spans="1:11" s="71" customFormat="1" x14ac:dyDescent="0.2">
      <c r="A5" s="70"/>
      <c r="B5" s="70"/>
      <c r="C5" s="70"/>
      <c r="D5" s="4" t="s">
        <v>90</v>
      </c>
      <c r="E5" s="68"/>
      <c r="F5" s="70"/>
      <c r="G5" s="70"/>
      <c r="H5" s="70"/>
      <c r="I5" s="70"/>
      <c r="J5" s="70"/>
      <c r="K5" s="70"/>
    </row>
    <row r="6" spans="1:11" s="71" customFormat="1" x14ac:dyDescent="0.2">
      <c r="A6" s="70"/>
      <c r="B6" s="70"/>
      <c r="C6" s="70"/>
      <c r="D6" s="4" t="s">
        <v>92</v>
      </c>
      <c r="E6" s="68"/>
      <c r="F6" s="70"/>
      <c r="G6" s="70"/>
      <c r="H6" s="70"/>
      <c r="I6" s="70"/>
      <c r="J6" s="70"/>
      <c r="K6" s="70"/>
    </row>
    <row r="7" spans="1:11" s="71" customFormat="1" x14ac:dyDescent="0.2">
      <c r="A7" s="72"/>
      <c r="B7" s="72" t="s">
        <v>36</v>
      </c>
      <c r="C7" s="72"/>
      <c r="D7" s="4" t="s">
        <v>93</v>
      </c>
      <c r="E7" s="68"/>
      <c r="F7" s="70"/>
      <c r="G7" s="70"/>
      <c r="H7" s="70"/>
      <c r="I7" s="70"/>
      <c r="J7" s="70"/>
      <c r="K7" s="70"/>
    </row>
    <row r="8" spans="1:11" x14ac:dyDescent="0.2">
      <c r="A8" s="72"/>
      <c r="B8" s="72"/>
      <c r="C8" s="72"/>
      <c r="D8" s="74"/>
    </row>
    <row r="9" spans="1:11" x14ac:dyDescent="0.2">
      <c r="A9" s="75"/>
      <c r="B9" s="72"/>
      <c r="C9" s="72"/>
      <c r="D9" s="76" t="s">
        <v>94</v>
      </c>
    </row>
    <row r="10" spans="1:11" x14ac:dyDescent="0.2">
      <c r="A10" s="75"/>
      <c r="B10" s="72"/>
      <c r="C10" s="72"/>
      <c r="D10" s="77"/>
    </row>
    <row r="11" spans="1:11" x14ac:dyDescent="0.2">
      <c r="A11" s="78" t="s">
        <v>95</v>
      </c>
      <c r="B11" s="79"/>
      <c r="C11" s="79"/>
      <c r="D11" s="80"/>
      <c r="E11" s="80"/>
    </row>
    <row r="12" spans="1:11" x14ac:dyDescent="0.2">
      <c r="A12" s="78" t="s">
        <v>424</v>
      </c>
      <c r="B12" s="79"/>
      <c r="C12" s="79"/>
      <c r="D12" s="80"/>
      <c r="E12" s="80"/>
    </row>
    <row r="13" spans="1:11" x14ac:dyDescent="0.2">
      <c r="A13" s="78" t="s">
        <v>96</v>
      </c>
      <c r="B13" s="79"/>
      <c r="C13" s="79"/>
      <c r="D13" s="80"/>
      <c r="E13" s="80"/>
    </row>
    <row r="14" spans="1:11" x14ac:dyDescent="0.2">
      <c r="A14" s="75"/>
      <c r="B14" s="72"/>
      <c r="C14" s="72"/>
      <c r="D14" s="77"/>
    </row>
    <row r="15" spans="1:11" x14ac:dyDescent="0.2">
      <c r="A15" s="81"/>
      <c r="B15" s="81"/>
      <c r="C15" s="81"/>
      <c r="D15" s="82" t="s">
        <v>101</v>
      </c>
    </row>
    <row r="16" spans="1:11" s="67" customFormat="1" ht="25.5" x14ac:dyDescent="0.2">
      <c r="A16" s="83" t="s">
        <v>97</v>
      </c>
      <c r="B16" s="84" t="s">
        <v>98</v>
      </c>
      <c r="C16" s="84" t="s">
        <v>99</v>
      </c>
      <c r="D16" s="84" t="s">
        <v>100</v>
      </c>
      <c r="E16" s="68"/>
    </row>
    <row r="17" spans="1:5" s="67" customFormat="1" x14ac:dyDescent="0.2">
      <c r="A17" s="85" t="s">
        <v>102</v>
      </c>
      <c r="B17" s="86"/>
      <c r="C17" s="86"/>
      <c r="D17" s="87"/>
      <c r="E17" s="68"/>
    </row>
    <row r="18" spans="1:5" s="67" customFormat="1" x14ac:dyDescent="0.2">
      <c r="A18" s="88" t="s">
        <v>103</v>
      </c>
      <c r="B18" s="89">
        <v>10</v>
      </c>
      <c r="C18" s="225">
        <f>SUM(C20:C25)</f>
        <v>85482231</v>
      </c>
      <c r="D18" s="225">
        <f>SUM(D20:D25)</f>
        <v>116572670</v>
      </c>
      <c r="E18" s="68"/>
    </row>
    <row r="19" spans="1:5" s="67" customFormat="1" x14ac:dyDescent="0.2">
      <c r="A19" s="90" t="s">
        <v>104</v>
      </c>
      <c r="B19" s="91"/>
      <c r="C19" s="226"/>
      <c r="D19" s="226"/>
      <c r="E19" s="68"/>
    </row>
    <row r="20" spans="1:5" s="67" customFormat="1" x14ac:dyDescent="0.2">
      <c r="A20" s="90" t="s">
        <v>105</v>
      </c>
      <c r="B20" s="92">
        <v>11</v>
      </c>
      <c r="C20" s="227">
        <v>82388037</v>
      </c>
      <c r="D20" s="227">
        <v>112607519</v>
      </c>
      <c r="E20" s="68"/>
    </row>
    <row r="21" spans="1:5" s="67" customFormat="1" x14ac:dyDescent="0.2">
      <c r="A21" s="93" t="s">
        <v>106</v>
      </c>
      <c r="B21" s="92">
        <v>12</v>
      </c>
      <c r="C21" s="228"/>
      <c r="D21" s="227"/>
      <c r="E21" s="68"/>
    </row>
    <row r="22" spans="1:5" s="67" customFormat="1" x14ac:dyDescent="0.2">
      <c r="A22" s="90" t="s">
        <v>107</v>
      </c>
      <c r="B22" s="92">
        <v>13</v>
      </c>
      <c r="C22" s="227">
        <v>1636980</v>
      </c>
      <c r="D22" s="227">
        <v>2426385</v>
      </c>
      <c r="E22" s="68"/>
    </row>
    <row r="23" spans="1:5" s="67" customFormat="1" x14ac:dyDescent="0.2">
      <c r="A23" s="90" t="s">
        <v>108</v>
      </c>
      <c r="B23" s="92">
        <v>14</v>
      </c>
      <c r="C23" s="94"/>
      <c r="D23" s="227"/>
      <c r="E23" s="68"/>
    </row>
    <row r="24" spans="1:5" s="67" customFormat="1" x14ac:dyDescent="0.2">
      <c r="A24" s="90" t="s">
        <v>109</v>
      </c>
      <c r="B24" s="92">
        <v>15</v>
      </c>
      <c r="C24" s="227">
        <v>867116</v>
      </c>
      <c r="D24" s="227">
        <v>985649</v>
      </c>
      <c r="E24" s="68"/>
    </row>
    <row r="25" spans="1:5" s="67" customFormat="1" x14ac:dyDescent="0.2">
      <c r="A25" s="90" t="s">
        <v>110</v>
      </c>
      <c r="B25" s="92">
        <v>16</v>
      </c>
      <c r="C25" s="227">
        <v>590098</v>
      </c>
      <c r="D25" s="227">
        <v>553117</v>
      </c>
      <c r="E25" s="68"/>
    </row>
    <row r="26" spans="1:5" s="67" customFormat="1" x14ac:dyDescent="0.2">
      <c r="A26" s="88" t="s">
        <v>111</v>
      </c>
      <c r="B26" s="89">
        <v>20</v>
      </c>
      <c r="C26" s="229">
        <f>SUM(C28:C34)</f>
        <v>83423775</v>
      </c>
      <c r="D26" s="230">
        <f>SUM(D28:D34)</f>
        <v>103808589</v>
      </c>
      <c r="E26" s="68"/>
    </row>
    <row r="27" spans="1:5" s="67" customFormat="1" x14ac:dyDescent="0.2">
      <c r="A27" s="90" t="s">
        <v>104</v>
      </c>
      <c r="B27" s="92"/>
      <c r="C27" s="231"/>
      <c r="D27" s="232"/>
      <c r="E27" s="68"/>
    </row>
    <row r="28" spans="1:5" s="67" customFormat="1" x14ac:dyDescent="0.2">
      <c r="A28" s="90" t="s">
        <v>112</v>
      </c>
      <c r="B28" s="92">
        <v>21</v>
      </c>
      <c r="C28" s="227">
        <v>38691371</v>
      </c>
      <c r="D28" s="228">
        <v>61594989</v>
      </c>
      <c r="E28" s="68"/>
    </row>
    <row r="29" spans="1:5" s="67" customFormat="1" x14ac:dyDescent="0.2">
      <c r="A29" s="90" t="s">
        <v>113</v>
      </c>
      <c r="B29" s="92">
        <v>22</v>
      </c>
      <c r="C29" s="227">
        <v>3361944</v>
      </c>
      <c r="D29" s="228">
        <v>915939</v>
      </c>
      <c r="E29" s="68"/>
    </row>
    <row r="30" spans="1:5" s="67" customFormat="1" x14ac:dyDescent="0.2">
      <c r="A30" s="90" t="s">
        <v>114</v>
      </c>
      <c r="B30" s="92">
        <v>23</v>
      </c>
      <c r="C30" s="227">
        <v>22505523</v>
      </c>
      <c r="D30" s="228">
        <v>19863739</v>
      </c>
      <c r="E30" s="68"/>
    </row>
    <row r="31" spans="1:5" s="67" customFormat="1" x14ac:dyDescent="0.2">
      <c r="A31" s="90" t="s">
        <v>115</v>
      </c>
      <c r="B31" s="92">
        <v>24</v>
      </c>
      <c r="C31" s="227">
        <v>70672</v>
      </c>
      <c r="D31" s="228">
        <v>70162</v>
      </c>
      <c r="E31" s="68"/>
    </row>
    <row r="32" spans="1:5" s="67" customFormat="1" x14ac:dyDescent="0.2">
      <c r="A32" s="90" t="s">
        <v>116</v>
      </c>
      <c r="B32" s="92">
        <v>25</v>
      </c>
      <c r="C32" s="94"/>
      <c r="D32" s="233"/>
      <c r="E32" s="68"/>
    </row>
    <row r="33" spans="1:5" s="67" customFormat="1" x14ac:dyDescent="0.2">
      <c r="A33" s="90" t="s">
        <v>117</v>
      </c>
      <c r="B33" s="92">
        <v>26</v>
      </c>
      <c r="C33" s="234">
        <v>11514282</v>
      </c>
      <c r="D33" s="234">
        <v>15258413</v>
      </c>
      <c r="E33" s="68"/>
    </row>
    <row r="34" spans="1:5" s="67" customFormat="1" x14ac:dyDescent="0.2">
      <c r="A34" s="90" t="s">
        <v>118</v>
      </c>
      <c r="B34" s="92">
        <v>27</v>
      </c>
      <c r="C34" s="234">
        <v>7279983</v>
      </c>
      <c r="D34" s="235">
        <v>6105347</v>
      </c>
      <c r="E34" s="68"/>
    </row>
    <row r="35" spans="1:5" s="67" customFormat="1" x14ac:dyDescent="0.2">
      <c r="A35" s="95" t="s">
        <v>119</v>
      </c>
      <c r="B35" s="89">
        <v>30</v>
      </c>
      <c r="C35" s="236">
        <f>C18-C26</f>
        <v>2058456</v>
      </c>
      <c r="D35" s="236">
        <f>D18-D26</f>
        <v>12764081</v>
      </c>
      <c r="E35" s="68"/>
    </row>
    <row r="36" spans="1:5" s="67" customFormat="1" x14ac:dyDescent="0.2">
      <c r="A36" s="85" t="s">
        <v>120</v>
      </c>
      <c r="B36" s="89"/>
      <c r="C36" s="237"/>
      <c r="D36" s="237"/>
      <c r="E36" s="68"/>
    </row>
    <row r="37" spans="1:5" s="67" customFormat="1" x14ac:dyDescent="0.2">
      <c r="A37" s="88" t="s">
        <v>121</v>
      </c>
      <c r="B37" s="89">
        <v>40</v>
      </c>
      <c r="C37" s="236">
        <f>SUM(C38:C50)</f>
        <v>21470</v>
      </c>
      <c r="D37" s="236">
        <f>SUM(D38:D50)</f>
        <v>67919</v>
      </c>
      <c r="E37" s="68"/>
    </row>
    <row r="38" spans="1:5" s="67" customFormat="1" x14ac:dyDescent="0.2">
      <c r="A38" s="90" t="s">
        <v>104</v>
      </c>
      <c r="B38" s="92"/>
      <c r="C38" s="238"/>
      <c r="D38" s="239"/>
      <c r="E38" s="68"/>
    </row>
    <row r="39" spans="1:5" s="67" customFormat="1" x14ac:dyDescent="0.2">
      <c r="A39" s="90" t="s">
        <v>122</v>
      </c>
      <c r="B39" s="92">
        <v>41</v>
      </c>
      <c r="C39" s="234">
        <v>10170</v>
      </c>
      <c r="D39" s="235">
        <v>21387</v>
      </c>
      <c r="E39" s="68"/>
    </row>
    <row r="40" spans="1:5" s="67" customFormat="1" x14ac:dyDescent="0.2">
      <c r="A40" s="90" t="s">
        <v>123</v>
      </c>
      <c r="B40" s="92">
        <v>42</v>
      </c>
      <c r="C40" s="234"/>
      <c r="D40" s="235"/>
      <c r="E40" s="68"/>
    </row>
    <row r="41" spans="1:5" s="67" customFormat="1" x14ac:dyDescent="0.2">
      <c r="A41" s="90" t="s">
        <v>124</v>
      </c>
      <c r="B41" s="92">
        <v>43</v>
      </c>
      <c r="C41" s="234">
        <v>141</v>
      </c>
      <c r="D41" s="235">
        <v>13863</v>
      </c>
      <c r="E41" s="68"/>
    </row>
    <row r="42" spans="1:5" s="67" customFormat="1" ht="25.5" x14ac:dyDescent="0.2">
      <c r="A42" s="96" t="s">
        <v>125</v>
      </c>
      <c r="B42" s="92">
        <v>44</v>
      </c>
      <c r="C42" s="235"/>
      <c r="D42" s="235"/>
      <c r="E42" s="68"/>
    </row>
    <row r="43" spans="1:5" s="67" customFormat="1" x14ac:dyDescent="0.2">
      <c r="A43" s="90" t="s">
        <v>126</v>
      </c>
      <c r="B43" s="92">
        <v>45</v>
      </c>
      <c r="C43" s="234"/>
      <c r="D43" s="235"/>
      <c r="E43" s="68"/>
    </row>
    <row r="44" spans="1:5" s="67" customFormat="1" x14ac:dyDescent="0.2">
      <c r="A44" s="96" t="s">
        <v>127</v>
      </c>
      <c r="B44" s="92">
        <v>46</v>
      </c>
      <c r="C44" s="235"/>
      <c r="D44" s="235"/>
      <c r="E44" s="68"/>
    </row>
    <row r="45" spans="1:5" s="67" customFormat="1" x14ac:dyDescent="0.2">
      <c r="A45" s="96" t="s">
        <v>128</v>
      </c>
      <c r="B45" s="92">
        <v>47</v>
      </c>
      <c r="C45" s="235"/>
      <c r="D45" s="235"/>
      <c r="E45" s="68"/>
    </row>
    <row r="46" spans="1:5" s="67" customFormat="1" x14ac:dyDescent="0.2">
      <c r="A46" s="90" t="s">
        <v>129</v>
      </c>
      <c r="B46" s="92">
        <v>48</v>
      </c>
      <c r="C46" s="234"/>
      <c r="D46" s="235"/>
      <c r="E46" s="68"/>
    </row>
    <row r="47" spans="1:5" s="67" customFormat="1" x14ac:dyDescent="0.2">
      <c r="A47" s="90" t="s">
        <v>130</v>
      </c>
      <c r="B47" s="92">
        <v>49</v>
      </c>
      <c r="C47" s="234"/>
      <c r="D47" s="235"/>
      <c r="E47" s="68"/>
    </row>
    <row r="48" spans="1:5" s="67" customFormat="1" x14ac:dyDescent="0.2">
      <c r="A48" s="90" t="s">
        <v>131</v>
      </c>
      <c r="B48" s="92">
        <v>50</v>
      </c>
      <c r="C48" s="234"/>
      <c r="D48" s="235"/>
      <c r="E48" s="68"/>
    </row>
    <row r="49" spans="1:5" s="67" customFormat="1" x14ac:dyDescent="0.2">
      <c r="A49" s="90" t="s">
        <v>109</v>
      </c>
      <c r="B49" s="92">
        <v>51</v>
      </c>
      <c r="C49" s="234"/>
      <c r="D49" s="235"/>
      <c r="E49" s="68"/>
    </row>
    <row r="50" spans="1:5" s="67" customFormat="1" x14ac:dyDescent="0.2">
      <c r="A50" s="90" t="s">
        <v>110</v>
      </c>
      <c r="B50" s="92">
        <v>52</v>
      </c>
      <c r="C50" s="234">
        <v>11159</v>
      </c>
      <c r="D50" s="235">
        <v>32669</v>
      </c>
      <c r="E50" s="68"/>
    </row>
    <row r="51" spans="1:5" s="67" customFormat="1" x14ac:dyDescent="0.2">
      <c r="A51" s="88" t="s">
        <v>132</v>
      </c>
      <c r="B51" s="89">
        <v>60</v>
      </c>
      <c r="C51" s="236">
        <f>SUM(C52:C65)</f>
        <v>3835912</v>
      </c>
      <c r="D51" s="236">
        <f>SUM(D52:D65)</f>
        <v>3571519</v>
      </c>
      <c r="E51" s="68"/>
    </row>
    <row r="52" spans="1:5" s="67" customFormat="1" x14ac:dyDescent="0.2">
      <c r="A52" s="90" t="s">
        <v>104</v>
      </c>
      <c r="B52" s="92"/>
      <c r="C52" s="234"/>
      <c r="D52" s="235"/>
      <c r="E52" s="68"/>
    </row>
    <row r="53" spans="1:5" s="67" customFormat="1" x14ac:dyDescent="0.2">
      <c r="A53" s="90" t="s">
        <v>133</v>
      </c>
      <c r="B53" s="92">
        <v>61</v>
      </c>
      <c r="C53" s="234">
        <v>1304269</v>
      </c>
      <c r="D53" s="235">
        <v>2235065</v>
      </c>
      <c r="E53" s="68"/>
    </row>
    <row r="54" spans="1:5" s="67" customFormat="1" x14ac:dyDescent="0.2">
      <c r="A54" s="90" t="s">
        <v>134</v>
      </c>
      <c r="B54" s="92">
        <v>62</v>
      </c>
      <c r="C54" s="234">
        <v>89806</v>
      </c>
      <c r="D54" s="235">
        <v>70647</v>
      </c>
      <c r="E54" s="68"/>
    </row>
    <row r="55" spans="1:5" s="67" customFormat="1" x14ac:dyDescent="0.2">
      <c r="A55" s="90" t="s">
        <v>135</v>
      </c>
      <c r="B55" s="92">
        <v>63</v>
      </c>
      <c r="C55" s="234">
        <v>1773207</v>
      </c>
      <c r="D55" s="235">
        <v>1174384</v>
      </c>
      <c r="E55" s="68"/>
    </row>
    <row r="56" spans="1:5" s="67" customFormat="1" ht="25.5" x14ac:dyDescent="0.2">
      <c r="A56" s="96" t="s">
        <v>136</v>
      </c>
      <c r="B56" s="92">
        <v>64</v>
      </c>
      <c r="C56" s="235"/>
      <c r="D56" s="235"/>
      <c r="E56" s="68"/>
    </row>
    <row r="57" spans="1:5" s="67" customFormat="1" x14ac:dyDescent="0.2">
      <c r="A57" s="90" t="s">
        <v>137</v>
      </c>
      <c r="B57" s="92">
        <v>65</v>
      </c>
      <c r="C57" s="234"/>
      <c r="D57" s="235"/>
      <c r="E57" s="68"/>
    </row>
    <row r="58" spans="1:5" s="67" customFormat="1" x14ac:dyDescent="0.2">
      <c r="A58" s="90" t="s">
        <v>138</v>
      </c>
      <c r="B58" s="92">
        <v>66</v>
      </c>
      <c r="C58" s="234"/>
      <c r="D58" s="235"/>
      <c r="E58" s="68"/>
    </row>
    <row r="59" spans="1:5" s="67" customFormat="1" x14ac:dyDescent="0.2">
      <c r="A59" s="90" t="s">
        <v>139</v>
      </c>
      <c r="B59" s="92">
        <v>67</v>
      </c>
      <c r="C59" s="234">
        <v>104810</v>
      </c>
      <c r="D59" s="235">
        <v>75174</v>
      </c>
      <c r="E59" s="68"/>
    </row>
    <row r="60" spans="1:5" s="67" customFormat="1" x14ac:dyDescent="0.2">
      <c r="A60" s="90" t="s">
        <v>140</v>
      </c>
      <c r="B60" s="92">
        <v>68</v>
      </c>
      <c r="C60" s="234"/>
      <c r="D60" s="235"/>
      <c r="E60" s="68"/>
    </row>
    <row r="61" spans="1:5" s="67" customFormat="1" x14ac:dyDescent="0.2">
      <c r="A61" s="90" t="s">
        <v>141</v>
      </c>
      <c r="B61" s="92">
        <v>69</v>
      </c>
      <c r="C61" s="234"/>
      <c r="D61" s="235"/>
      <c r="E61" s="68"/>
    </row>
    <row r="62" spans="1:5" s="67" customFormat="1" x14ac:dyDescent="0.2">
      <c r="A62" s="90" t="s">
        <v>142</v>
      </c>
      <c r="B62" s="92">
        <v>70</v>
      </c>
      <c r="C62" s="234"/>
      <c r="D62" s="235"/>
      <c r="E62" s="68"/>
    </row>
    <row r="63" spans="1:5" s="67" customFormat="1" x14ac:dyDescent="0.2">
      <c r="A63" s="90" t="s">
        <v>143</v>
      </c>
      <c r="B63" s="92">
        <v>71</v>
      </c>
      <c r="C63" s="234"/>
      <c r="D63" s="235"/>
      <c r="E63" s="68"/>
    </row>
    <row r="64" spans="1:5" s="67" customFormat="1" x14ac:dyDescent="0.2">
      <c r="A64" s="90" t="s">
        <v>144</v>
      </c>
      <c r="B64" s="92">
        <v>72</v>
      </c>
      <c r="C64" s="235"/>
      <c r="D64" s="235"/>
      <c r="E64" s="68"/>
    </row>
    <row r="65" spans="1:5" s="67" customFormat="1" x14ac:dyDescent="0.2">
      <c r="A65" s="90" t="s">
        <v>145</v>
      </c>
      <c r="B65" s="92">
        <v>73</v>
      </c>
      <c r="C65" s="234">
        <v>563820</v>
      </c>
      <c r="D65" s="235">
        <v>16249</v>
      </c>
      <c r="E65" s="68"/>
    </row>
    <row r="66" spans="1:5" s="67" customFormat="1" x14ac:dyDescent="0.2">
      <c r="A66" s="95" t="s">
        <v>146</v>
      </c>
      <c r="B66" s="89">
        <v>80</v>
      </c>
      <c r="C66" s="236">
        <f>C37-C51</f>
        <v>-3814442</v>
      </c>
      <c r="D66" s="236">
        <f>D37-D51</f>
        <v>-3503600</v>
      </c>
      <c r="E66" s="68"/>
    </row>
    <row r="67" spans="1:5" s="67" customFormat="1" x14ac:dyDescent="0.2">
      <c r="A67" s="85" t="s">
        <v>147</v>
      </c>
      <c r="B67" s="89"/>
      <c r="C67" s="237"/>
      <c r="D67" s="237"/>
      <c r="E67" s="68"/>
    </row>
    <row r="68" spans="1:5" s="67" customFormat="1" x14ac:dyDescent="0.2">
      <c r="A68" s="88" t="s">
        <v>148</v>
      </c>
      <c r="B68" s="89">
        <v>90</v>
      </c>
      <c r="C68" s="236">
        <f>SUM(C70:C73)</f>
        <v>0</v>
      </c>
      <c r="D68" s="236">
        <f>SUM(D70:D73)</f>
        <v>0</v>
      </c>
      <c r="E68" s="68"/>
    </row>
    <row r="69" spans="1:5" s="67" customFormat="1" x14ac:dyDescent="0.2">
      <c r="A69" s="90" t="s">
        <v>104</v>
      </c>
      <c r="B69" s="92"/>
      <c r="C69" s="238"/>
      <c r="D69" s="239"/>
      <c r="E69" s="68"/>
    </row>
    <row r="70" spans="1:5" s="67" customFormat="1" x14ac:dyDescent="0.2">
      <c r="A70" s="90" t="s">
        <v>149</v>
      </c>
      <c r="B70" s="92">
        <v>91</v>
      </c>
      <c r="C70" s="234"/>
      <c r="D70" s="235"/>
      <c r="E70" s="68"/>
    </row>
    <row r="71" spans="1:5" s="67" customFormat="1" x14ac:dyDescent="0.2">
      <c r="A71" s="90" t="s">
        <v>150</v>
      </c>
      <c r="B71" s="92">
        <v>92</v>
      </c>
      <c r="C71" s="234">
        <v>0</v>
      </c>
      <c r="D71" s="235">
        <v>0</v>
      </c>
      <c r="E71" s="68"/>
    </row>
    <row r="72" spans="1:5" s="67" customFormat="1" x14ac:dyDescent="0.2">
      <c r="A72" s="90" t="s">
        <v>151</v>
      </c>
      <c r="B72" s="92">
        <v>93</v>
      </c>
      <c r="C72" s="94"/>
      <c r="D72" s="94"/>
      <c r="E72" s="68"/>
    </row>
    <row r="73" spans="1:5" s="67" customFormat="1" x14ac:dyDescent="0.2">
      <c r="A73" s="90" t="s">
        <v>152</v>
      </c>
      <c r="B73" s="92">
        <v>94</v>
      </c>
      <c r="C73" s="227"/>
      <c r="D73" s="228"/>
      <c r="E73" s="68"/>
    </row>
    <row r="74" spans="1:5" s="67" customFormat="1" x14ac:dyDescent="0.2">
      <c r="A74" s="88" t="s">
        <v>153</v>
      </c>
      <c r="B74" s="86">
        <v>100</v>
      </c>
      <c r="C74" s="240">
        <f>SUM(C75:C80)</f>
        <v>8779598</v>
      </c>
      <c r="D74" s="240">
        <f>SUM(D75:D80)</f>
        <v>7206737</v>
      </c>
      <c r="E74" s="68"/>
    </row>
    <row r="75" spans="1:5" s="67" customFormat="1" x14ac:dyDescent="0.2">
      <c r="A75" s="90" t="s">
        <v>104</v>
      </c>
      <c r="B75" s="91"/>
      <c r="C75" s="231"/>
      <c r="D75" s="232"/>
      <c r="E75" s="68"/>
    </row>
    <row r="76" spans="1:5" s="67" customFormat="1" x14ac:dyDescent="0.2">
      <c r="A76" s="90" t="s">
        <v>154</v>
      </c>
      <c r="B76" s="91">
        <v>101</v>
      </c>
      <c r="C76" s="227"/>
      <c r="D76" s="228"/>
      <c r="E76" s="68"/>
    </row>
    <row r="77" spans="1:5" s="67" customFormat="1" x14ac:dyDescent="0.2">
      <c r="A77" s="90" t="s">
        <v>155</v>
      </c>
      <c r="B77" s="91">
        <v>102</v>
      </c>
      <c r="C77" s="94"/>
      <c r="D77" s="94"/>
      <c r="E77" s="68"/>
    </row>
    <row r="78" spans="1:5" s="67" customFormat="1" x14ac:dyDescent="0.2">
      <c r="A78" s="90" t="s">
        <v>156</v>
      </c>
      <c r="B78" s="91">
        <v>103</v>
      </c>
      <c r="C78" s="227">
        <v>8766348</v>
      </c>
      <c r="D78" s="228">
        <v>7191983</v>
      </c>
      <c r="E78" s="68"/>
    </row>
    <row r="79" spans="1:5" s="67" customFormat="1" x14ac:dyDescent="0.2">
      <c r="A79" s="90" t="s">
        <v>157</v>
      </c>
      <c r="B79" s="91">
        <v>104</v>
      </c>
      <c r="C79" s="227"/>
      <c r="D79" s="228"/>
      <c r="E79" s="68"/>
    </row>
    <row r="80" spans="1:5" s="67" customFormat="1" x14ac:dyDescent="0.2">
      <c r="A80" s="90" t="s">
        <v>158</v>
      </c>
      <c r="B80" s="91">
        <v>105</v>
      </c>
      <c r="C80" s="252">
        <v>13250</v>
      </c>
      <c r="D80" s="253">
        <v>14754</v>
      </c>
      <c r="E80" s="68"/>
    </row>
    <row r="81" spans="1:6" s="67" customFormat="1" x14ac:dyDescent="0.2">
      <c r="A81" s="95" t="s">
        <v>159</v>
      </c>
      <c r="B81" s="86">
        <v>110</v>
      </c>
      <c r="C81" s="240">
        <f>C68-C74</f>
        <v>-8779598</v>
      </c>
      <c r="D81" s="240">
        <f>D68-D74</f>
        <v>-7206737</v>
      </c>
      <c r="E81" s="68"/>
    </row>
    <row r="82" spans="1:6" s="67" customFormat="1" x14ac:dyDescent="0.2">
      <c r="A82" s="88" t="s">
        <v>160</v>
      </c>
      <c r="B82" s="86">
        <v>120</v>
      </c>
      <c r="C82" s="241">
        <v>897202</v>
      </c>
      <c r="D82" s="242">
        <v>-692698</v>
      </c>
      <c r="E82" s="68"/>
    </row>
    <row r="83" spans="1:6" s="67" customFormat="1" x14ac:dyDescent="0.2">
      <c r="A83" s="95" t="s">
        <v>161</v>
      </c>
      <c r="B83" s="86">
        <v>130</v>
      </c>
      <c r="C83" s="241">
        <v>501</v>
      </c>
      <c r="D83" s="242">
        <v>457</v>
      </c>
      <c r="E83" s="68"/>
      <c r="F83" s="68"/>
    </row>
    <row r="84" spans="1:6" s="67" customFormat="1" ht="25.5" x14ac:dyDescent="0.2">
      <c r="A84" s="95" t="s">
        <v>162</v>
      </c>
      <c r="B84" s="86">
        <v>140</v>
      </c>
      <c r="C84" s="240">
        <f>C35+C66+C81+C82+C83</f>
        <v>-9637881</v>
      </c>
      <c r="D84" s="240">
        <f>D35+D66+D81+D82+D83</f>
        <v>1361503</v>
      </c>
      <c r="E84" s="68"/>
    </row>
    <row r="85" spans="1:6" s="67" customFormat="1" x14ac:dyDescent="0.2">
      <c r="A85" s="93" t="s">
        <v>163</v>
      </c>
      <c r="B85" s="91">
        <v>150</v>
      </c>
      <c r="C85" s="243">
        <v>17752691</v>
      </c>
      <c r="D85" s="243">
        <v>16394188</v>
      </c>
      <c r="E85" s="68"/>
    </row>
    <row r="86" spans="1:6" s="67" customFormat="1" x14ac:dyDescent="0.2">
      <c r="A86" s="93" t="s">
        <v>164</v>
      </c>
      <c r="B86" s="91">
        <v>160</v>
      </c>
      <c r="C86" s="233">
        <f>C85+C84</f>
        <v>8114810</v>
      </c>
      <c r="D86" s="233">
        <f>D85+D84</f>
        <v>17755691</v>
      </c>
      <c r="E86" s="68"/>
    </row>
    <row r="87" spans="1:6" s="67" customFormat="1" x14ac:dyDescent="0.2">
      <c r="A87" s="72"/>
      <c r="B87" s="72"/>
      <c r="C87" s="72"/>
      <c r="D87" s="72"/>
      <c r="E87" s="68"/>
    </row>
    <row r="88" spans="1:6" s="30" customFormat="1" x14ac:dyDescent="0.2">
      <c r="A88" s="155"/>
      <c r="B88" s="156"/>
      <c r="C88" s="156"/>
      <c r="D88" s="156"/>
      <c r="E88" s="5"/>
      <c r="F88" s="5"/>
    </row>
    <row r="89" spans="1:6" s="30" customFormat="1" ht="15" x14ac:dyDescent="0.35">
      <c r="A89" s="155" t="s">
        <v>421</v>
      </c>
      <c r="B89" s="154"/>
      <c r="C89" s="146" t="s">
        <v>422</v>
      </c>
      <c r="D89" s="146"/>
      <c r="E89" s="5"/>
      <c r="F89" s="5"/>
    </row>
    <row r="90" spans="1:6" s="30" customFormat="1" x14ac:dyDescent="0.2">
      <c r="A90" s="153"/>
      <c r="B90" s="62"/>
      <c r="C90" s="62"/>
      <c r="D90" s="72"/>
      <c r="E90" s="5"/>
      <c r="F90" s="5"/>
    </row>
    <row r="91" spans="1:6" s="30" customFormat="1" x14ac:dyDescent="0.2">
      <c r="A91" s="152"/>
      <c r="B91" s="6"/>
      <c r="C91" s="3"/>
      <c r="D91" s="10"/>
      <c r="E91" s="5"/>
      <c r="F91" s="5"/>
    </row>
    <row r="92" spans="1:6" s="30" customFormat="1" x14ac:dyDescent="0.2">
      <c r="A92" s="152" t="s">
        <v>405</v>
      </c>
      <c r="B92" s="15"/>
      <c r="C92" s="146" t="s">
        <v>406</v>
      </c>
      <c r="D92" s="251"/>
      <c r="E92" s="5"/>
      <c r="F92" s="5"/>
    </row>
    <row r="93" spans="1:6" s="6" customFormat="1" x14ac:dyDescent="0.2">
      <c r="A93" s="151" t="s">
        <v>165</v>
      </c>
      <c r="C93" s="3"/>
      <c r="D93" s="10"/>
      <c r="E93" s="5"/>
      <c r="F93" s="5"/>
    </row>
    <row r="94" spans="1:6" s="67" customFormat="1" x14ac:dyDescent="0.2">
      <c r="A94" s="72"/>
      <c r="B94" s="72"/>
      <c r="C94" s="72"/>
      <c r="D94" s="72"/>
      <c r="E94" s="68"/>
    </row>
    <row r="95" spans="1:6" s="67" customFormat="1" x14ac:dyDescent="0.2">
      <c r="A95" s="97"/>
      <c r="B95" s="98"/>
      <c r="E95" s="68"/>
    </row>
    <row r="96" spans="1:6" s="67" customFormat="1" x14ac:dyDescent="0.2">
      <c r="A96" s="99"/>
      <c r="C96" s="67" t="s">
        <v>407</v>
      </c>
      <c r="E96" s="68"/>
    </row>
    <row r="97" spans="1:5" s="67" customFormat="1" x14ac:dyDescent="0.2">
      <c r="A97" s="99"/>
      <c r="E97" s="68"/>
    </row>
    <row r="98" spans="1:5" s="67" customFormat="1" x14ac:dyDescent="0.2">
      <c r="A98" s="99"/>
      <c r="E98" s="68"/>
    </row>
    <row r="99" spans="1:5" s="67" customFormat="1" x14ac:dyDescent="0.2">
      <c r="A99" s="99"/>
      <c r="E99" s="68"/>
    </row>
    <row r="100" spans="1:5" s="67" customFormat="1" x14ac:dyDescent="0.2">
      <c r="A100" s="99"/>
      <c r="E100" s="68"/>
    </row>
    <row r="101" spans="1:5" s="67" customFormat="1" x14ac:dyDescent="0.2">
      <c r="A101" s="99"/>
      <c r="E101" s="68"/>
    </row>
    <row r="102" spans="1:5" s="67" customFormat="1" x14ac:dyDescent="0.2">
      <c r="A102" s="99"/>
      <c r="E102" s="68"/>
    </row>
    <row r="103" spans="1:5" s="67" customFormat="1" x14ac:dyDescent="0.2">
      <c r="A103" s="99"/>
      <c r="E103" s="68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E5AA-CB3D-4DD2-83A9-04DC7ADAC946}">
  <sheetPr>
    <tabColor rgb="FFFFFF00"/>
    <pageSetUpPr autoPageBreaks="0"/>
  </sheetPr>
  <dimension ref="A1:M97"/>
  <sheetViews>
    <sheetView tabSelected="1" zoomScale="70" zoomScaleNormal="70" workbookViewId="0">
      <selection activeCell="G79" sqref="G79"/>
    </sheetView>
  </sheetViews>
  <sheetFormatPr defaultColWidth="9.42578125" defaultRowHeight="12" x14ac:dyDescent="0.2"/>
  <cols>
    <col min="1" max="1" width="68.85546875" style="101" customWidth="1"/>
    <col min="2" max="2" width="5.42578125" style="101" customWidth="1"/>
    <col min="3" max="3" width="19.42578125" style="100" customWidth="1"/>
    <col min="4" max="6" width="13.42578125" style="100" customWidth="1"/>
    <col min="7" max="8" width="15.42578125" style="100" bestFit="1" customWidth="1"/>
    <col min="9" max="9" width="12.85546875" style="101" customWidth="1"/>
    <col min="10" max="10" width="13" style="101" customWidth="1"/>
    <col min="11" max="11" width="16.5703125" style="101" customWidth="1"/>
    <col min="12" max="12" width="15" style="105" bestFit="1" customWidth="1"/>
    <col min="13" max="13" width="9.42578125" style="106" customWidth="1"/>
    <col min="14" max="18" width="9.42578125" style="106"/>
    <col min="19" max="19" width="9.42578125" style="106" customWidth="1"/>
    <col min="20" max="22" width="9.42578125" style="106"/>
    <col min="23" max="23" width="9.42578125" style="106" customWidth="1"/>
    <col min="24" max="25" width="9.42578125" style="106"/>
    <col min="26" max="27" width="9.42578125" style="106" customWidth="1"/>
    <col min="28" max="48" width="9.42578125" style="106"/>
    <col min="49" max="49" width="9.42578125" style="106" customWidth="1"/>
    <col min="50" max="56" width="9.42578125" style="106"/>
    <col min="57" max="57" width="9.42578125" style="106" customWidth="1"/>
    <col min="58" max="90" width="9.42578125" style="106"/>
    <col min="91" max="91" width="9.42578125" style="106" customWidth="1"/>
    <col min="92" max="16384" width="9.42578125" style="106"/>
  </cols>
  <sheetData>
    <row r="1" spans="1:12" s="6" customFormat="1" ht="12.75" x14ac:dyDescent="0.2">
      <c r="A1" s="1"/>
      <c r="B1" s="2"/>
      <c r="C1" s="3"/>
      <c r="F1" s="5"/>
      <c r="K1" s="4" t="s">
        <v>170</v>
      </c>
    </row>
    <row r="2" spans="1:12" s="6" customFormat="1" ht="12.75" x14ac:dyDescent="0.2">
      <c r="A2" s="1"/>
      <c r="B2" s="2"/>
      <c r="C2" s="3"/>
      <c r="F2" s="5"/>
      <c r="K2" s="4" t="s">
        <v>88</v>
      </c>
    </row>
    <row r="3" spans="1:12" s="6" customFormat="1" ht="12.75" x14ac:dyDescent="0.2">
      <c r="A3" s="1"/>
      <c r="B3" s="2"/>
      <c r="C3" s="3"/>
      <c r="F3" s="5"/>
      <c r="K3" s="4" t="s">
        <v>89</v>
      </c>
    </row>
    <row r="4" spans="1:12" customFormat="1" ht="12.75" x14ac:dyDescent="0.2">
      <c r="A4" s="67"/>
      <c r="B4" s="67"/>
      <c r="C4" s="67"/>
      <c r="D4" s="67"/>
      <c r="E4" s="100"/>
      <c r="F4" s="68"/>
      <c r="G4" s="67"/>
      <c r="H4" s="67"/>
      <c r="I4" s="67"/>
      <c r="J4" s="67"/>
      <c r="K4" s="69"/>
      <c r="L4" s="67"/>
    </row>
    <row r="5" spans="1:12" s="71" customFormat="1" ht="12.75" x14ac:dyDescent="0.2">
      <c r="A5" s="70"/>
      <c r="B5" s="70"/>
      <c r="C5" s="70"/>
      <c r="D5" s="70"/>
      <c r="F5" s="68"/>
      <c r="G5" s="70"/>
      <c r="H5" s="70"/>
      <c r="I5" s="70"/>
      <c r="J5" s="70"/>
      <c r="K5" s="4" t="s">
        <v>171</v>
      </c>
      <c r="L5" s="70"/>
    </row>
    <row r="6" spans="1:12" s="71" customFormat="1" ht="12.75" x14ac:dyDescent="0.2">
      <c r="A6" s="70"/>
      <c r="B6" s="70"/>
      <c r="C6" s="70"/>
      <c r="D6" s="70"/>
      <c r="F6" s="68"/>
      <c r="G6" s="70"/>
      <c r="H6" s="70"/>
      <c r="I6" s="70"/>
      <c r="J6" s="70"/>
      <c r="K6" s="4" t="s">
        <v>172</v>
      </c>
      <c r="L6" s="70"/>
    </row>
    <row r="7" spans="1:12" s="71" customFormat="1" ht="12.75" x14ac:dyDescent="0.2">
      <c r="A7" s="72"/>
      <c r="B7" s="72" t="s">
        <v>36</v>
      </c>
      <c r="C7" s="73" t="s">
        <v>37</v>
      </c>
      <c r="D7" s="72"/>
      <c r="F7" s="68"/>
      <c r="G7" s="70"/>
      <c r="H7" s="70"/>
      <c r="I7" s="70"/>
      <c r="J7" s="70"/>
      <c r="K7" s="4" t="s">
        <v>173</v>
      </c>
      <c r="L7" s="70"/>
    </row>
    <row r="8" spans="1:12" s="71" customFormat="1" ht="12.75" x14ac:dyDescent="0.2">
      <c r="A8" s="72"/>
      <c r="B8" s="72"/>
      <c r="C8" s="73"/>
      <c r="D8" s="72"/>
      <c r="F8" s="68"/>
      <c r="G8" s="70"/>
      <c r="H8" s="70"/>
      <c r="I8" s="70"/>
      <c r="J8" s="70"/>
      <c r="K8" s="4"/>
      <c r="L8" s="70"/>
    </row>
    <row r="9" spans="1:12" x14ac:dyDescent="0.2">
      <c r="B9" s="102"/>
      <c r="C9" s="103"/>
      <c r="D9" s="103"/>
      <c r="E9" s="103"/>
      <c r="F9" s="103"/>
      <c r="G9" s="103"/>
      <c r="H9" s="103"/>
      <c r="I9" s="102"/>
      <c r="J9" s="102"/>
      <c r="K9" s="104" t="s">
        <v>174</v>
      </c>
    </row>
    <row r="10" spans="1:12" x14ac:dyDescent="0.2">
      <c r="A10" s="107" t="s">
        <v>166</v>
      </c>
      <c r="B10" s="102"/>
      <c r="C10" s="108" t="s">
        <v>167</v>
      </c>
      <c r="D10" s="103"/>
      <c r="E10" s="103"/>
      <c r="F10" s="103"/>
      <c r="G10" s="103"/>
      <c r="H10" s="103"/>
      <c r="I10" s="102"/>
      <c r="J10" s="102"/>
      <c r="K10" s="102"/>
    </row>
    <row r="11" spans="1:12" x14ac:dyDescent="0.2">
      <c r="A11" s="107"/>
      <c r="B11" s="102"/>
      <c r="C11" s="109"/>
      <c r="D11" s="103"/>
      <c r="E11" s="103"/>
      <c r="F11" s="103"/>
      <c r="G11" s="103"/>
      <c r="H11" s="103"/>
      <c r="I11" s="102"/>
      <c r="J11" s="102"/>
      <c r="K11" s="102"/>
    </row>
    <row r="12" spans="1:12" x14ac:dyDescent="0.2">
      <c r="A12" s="107" t="s">
        <v>168</v>
      </c>
      <c r="B12" s="102"/>
      <c r="C12" s="109"/>
      <c r="D12" s="103"/>
      <c r="E12" s="103"/>
      <c r="F12" s="103"/>
      <c r="G12" s="103"/>
      <c r="H12" s="103"/>
      <c r="I12" s="102"/>
      <c r="J12" s="102"/>
      <c r="K12" s="102"/>
    </row>
    <row r="13" spans="1:12" x14ac:dyDescent="0.2">
      <c r="A13" s="107" t="s">
        <v>169</v>
      </c>
      <c r="B13" s="102"/>
      <c r="C13" s="110" t="str">
        <f>Ф1!C20</f>
        <v>December 31, 2024</v>
      </c>
      <c r="D13" s="103"/>
      <c r="E13" s="103"/>
      <c r="F13" s="103"/>
      <c r="G13" s="103"/>
      <c r="H13" s="103"/>
      <c r="I13" s="102"/>
      <c r="J13" s="102"/>
      <c r="K13" s="102"/>
    </row>
    <row r="14" spans="1:12" x14ac:dyDescent="0.2">
      <c r="A14" s="111"/>
      <c r="B14" s="111"/>
      <c r="C14" s="112"/>
      <c r="D14" s="112"/>
      <c r="E14" s="112"/>
      <c r="F14" s="112"/>
      <c r="G14" s="112"/>
      <c r="H14" s="112"/>
      <c r="I14" s="111"/>
      <c r="J14" s="111"/>
      <c r="K14" s="113" t="s">
        <v>175</v>
      </c>
    </row>
    <row r="15" spans="1:12" s="114" customFormat="1" ht="38.25" customHeight="1" x14ac:dyDescent="0.2">
      <c r="A15" s="263" t="s">
        <v>176</v>
      </c>
      <c r="B15" s="263" t="s">
        <v>98</v>
      </c>
      <c r="C15" s="265" t="s">
        <v>408</v>
      </c>
      <c r="D15" s="266"/>
      <c r="E15" s="266"/>
      <c r="F15" s="266"/>
      <c r="G15" s="266"/>
      <c r="H15" s="267"/>
      <c r="I15" s="263" t="s">
        <v>183</v>
      </c>
      <c r="J15" s="263" t="s">
        <v>184</v>
      </c>
      <c r="K15" s="263" t="s">
        <v>185</v>
      </c>
      <c r="L15" s="105"/>
    </row>
    <row r="16" spans="1:12" s="114" customFormat="1" ht="48" x14ac:dyDescent="0.2">
      <c r="A16" s="264"/>
      <c r="B16" s="264"/>
      <c r="C16" s="115" t="s">
        <v>177</v>
      </c>
      <c r="D16" s="115" t="s">
        <v>178</v>
      </c>
      <c r="E16" s="115" t="s">
        <v>179</v>
      </c>
      <c r="F16" s="115" t="s">
        <v>180</v>
      </c>
      <c r="G16" s="115" t="s">
        <v>181</v>
      </c>
      <c r="H16" s="115" t="s">
        <v>182</v>
      </c>
      <c r="I16" s="264"/>
      <c r="J16" s="264"/>
      <c r="K16" s="264"/>
      <c r="L16" s="105"/>
    </row>
    <row r="17" spans="1:12" s="121" customFormat="1" x14ac:dyDescent="0.2">
      <c r="A17" s="116" t="s">
        <v>186</v>
      </c>
      <c r="B17" s="117" t="s">
        <v>0</v>
      </c>
      <c r="C17" s="118">
        <v>4405169</v>
      </c>
      <c r="D17" s="118"/>
      <c r="E17" s="118"/>
      <c r="F17" s="118">
        <v>-400409</v>
      </c>
      <c r="G17" s="118">
        <v>79318531</v>
      </c>
      <c r="H17" s="118"/>
      <c r="I17" s="119">
        <f t="shared" ref="I17:I22" si="0">SUM(C17:H17)</f>
        <v>83323291</v>
      </c>
      <c r="J17" s="119"/>
      <c r="K17" s="119">
        <f t="shared" ref="K17:K22" si="1">I17+J17</f>
        <v>83323291</v>
      </c>
      <c r="L17" s="120"/>
    </row>
    <row r="18" spans="1:12" x14ac:dyDescent="0.2">
      <c r="A18" s="122" t="s">
        <v>187</v>
      </c>
      <c r="B18" s="123" t="s">
        <v>1</v>
      </c>
      <c r="C18" s="124"/>
      <c r="D18" s="124"/>
      <c r="E18" s="124"/>
      <c r="F18" s="124"/>
      <c r="G18" s="124"/>
      <c r="H18" s="124"/>
      <c r="I18" s="119">
        <f t="shared" si="0"/>
        <v>0</v>
      </c>
      <c r="J18" s="119"/>
      <c r="K18" s="119">
        <f t="shared" si="1"/>
        <v>0</v>
      </c>
    </row>
    <row r="19" spans="1:12" x14ac:dyDescent="0.2">
      <c r="A19" s="122" t="s">
        <v>188</v>
      </c>
      <c r="B19" s="123" t="s">
        <v>38</v>
      </c>
      <c r="C19" s="125">
        <v>4405169</v>
      </c>
      <c r="D19" s="125">
        <v>0</v>
      </c>
      <c r="E19" s="125">
        <v>0</v>
      </c>
      <c r="F19" s="125">
        <f t="shared" ref="F19:G19" si="2">F17+F18</f>
        <v>-400409</v>
      </c>
      <c r="G19" s="125">
        <f t="shared" si="2"/>
        <v>79318531</v>
      </c>
      <c r="H19" s="125">
        <v>0</v>
      </c>
      <c r="I19" s="119">
        <f t="shared" si="0"/>
        <v>83323291</v>
      </c>
      <c r="J19" s="119">
        <v>0</v>
      </c>
      <c r="K19" s="119">
        <f t="shared" si="1"/>
        <v>83323291</v>
      </c>
    </row>
    <row r="20" spans="1:12" x14ac:dyDescent="0.2">
      <c r="A20" s="122" t="s">
        <v>189</v>
      </c>
      <c r="B20" s="123" t="s">
        <v>17</v>
      </c>
      <c r="C20" s="125">
        <v>0</v>
      </c>
      <c r="D20" s="125">
        <v>0</v>
      </c>
      <c r="E20" s="125">
        <v>0</v>
      </c>
      <c r="F20" s="125">
        <f t="shared" ref="F20:G20" si="3">F21+F22</f>
        <v>-37499</v>
      </c>
      <c r="G20" s="125">
        <f t="shared" si="3"/>
        <v>17683940</v>
      </c>
      <c r="H20" s="125">
        <v>0</v>
      </c>
      <c r="I20" s="119">
        <f t="shared" si="0"/>
        <v>17646441</v>
      </c>
      <c r="J20" s="119">
        <v>0</v>
      </c>
      <c r="K20" s="119">
        <f t="shared" si="1"/>
        <v>17646441</v>
      </c>
    </row>
    <row r="21" spans="1:12" x14ac:dyDescent="0.2">
      <c r="A21" s="122" t="s">
        <v>190</v>
      </c>
      <c r="B21" s="123" t="s">
        <v>39</v>
      </c>
      <c r="C21" s="244"/>
      <c r="D21" s="244"/>
      <c r="E21" s="244"/>
      <c r="F21" s="244"/>
      <c r="G21" s="244">
        <v>17638627</v>
      </c>
      <c r="H21" s="118"/>
      <c r="I21" s="119">
        <f t="shared" si="0"/>
        <v>17638627</v>
      </c>
      <c r="J21" s="119"/>
      <c r="K21" s="119">
        <f t="shared" si="1"/>
        <v>17638627</v>
      </c>
    </row>
    <row r="22" spans="1:12" x14ac:dyDescent="0.2">
      <c r="A22" s="122" t="s">
        <v>191</v>
      </c>
      <c r="B22" s="123" t="s">
        <v>40</v>
      </c>
      <c r="C22" s="125">
        <v>0</v>
      </c>
      <c r="D22" s="125">
        <v>0</v>
      </c>
      <c r="E22" s="125">
        <v>0</v>
      </c>
      <c r="F22" s="125">
        <f t="shared" ref="F22:G22" si="4">SUM(F24:F32)</f>
        <v>-37499</v>
      </c>
      <c r="G22" s="125">
        <f t="shared" si="4"/>
        <v>45313</v>
      </c>
      <c r="H22" s="125">
        <v>0</v>
      </c>
      <c r="I22" s="119">
        <f t="shared" si="0"/>
        <v>7814</v>
      </c>
      <c r="J22" s="126">
        <v>0</v>
      </c>
      <c r="K22" s="119">
        <f t="shared" si="1"/>
        <v>7814</v>
      </c>
    </row>
    <row r="23" spans="1:12" x14ac:dyDescent="0.2">
      <c r="A23" s="122" t="s">
        <v>19</v>
      </c>
      <c r="B23" s="123"/>
      <c r="C23" s="124"/>
      <c r="D23" s="124"/>
      <c r="E23" s="124"/>
      <c r="F23" s="124"/>
      <c r="G23" s="124"/>
      <c r="H23" s="124"/>
      <c r="I23" s="127"/>
      <c r="J23" s="118"/>
      <c r="K23" s="118"/>
    </row>
    <row r="24" spans="1:12" ht="24" x14ac:dyDescent="0.2">
      <c r="A24" s="122" t="s">
        <v>192</v>
      </c>
      <c r="B24" s="123" t="s">
        <v>41</v>
      </c>
      <c r="C24" s="244"/>
      <c r="D24" s="244"/>
      <c r="E24" s="244"/>
      <c r="F24" s="124"/>
      <c r="G24" s="244"/>
      <c r="H24" s="244"/>
      <c r="I24" s="125"/>
      <c r="J24" s="245"/>
      <c r="K24" s="246">
        <f>SUM(C25+D24+E24+F24+H24+J24)</f>
        <v>0</v>
      </c>
    </row>
    <row r="25" spans="1:12" ht="24" x14ac:dyDescent="0.2">
      <c r="A25" s="122" t="s">
        <v>193</v>
      </c>
      <c r="B25" s="123" t="s">
        <v>42</v>
      </c>
      <c r="C25" s="244"/>
      <c r="D25" s="244"/>
      <c r="E25" s="244"/>
      <c r="F25" s="124">
        <v>-6934</v>
      </c>
      <c r="G25" s="124"/>
      <c r="H25" s="124"/>
      <c r="I25" s="125">
        <f>SUM(C25:H25)</f>
        <v>-6934</v>
      </c>
      <c r="J25" s="119"/>
      <c r="K25" s="246">
        <f t="shared" ref="K25:K32" si="5">SUM(C26+D25+E25+F25+H25+J25)</f>
        <v>-6934</v>
      </c>
    </row>
    <row r="26" spans="1:12" x14ac:dyDescent="0.2">
      <c r="A26" s="122" t="s">
        <v>194</v>
      </c>
      <c r="B26" s="123" t="s">
        <v>43</v>
      </c>
      <c r="C26" s="244"/>
      <c r="D26" s="244"/>
      <c r="E26" s="244"/>
      <c r="F26" s="124"/>
      <c r="G26" s="124"/>
      <c r="H26" s="124"/>
      <c r="I26" s="125"/>
      <c r="J26" s="245"/>
      <c r="K26" s="246">
        <f t="shared" si="5"/>
        <v>0</v>
      </c>
    </row>
    <row r="27" spans="1:12" ht="24" x14ac:dyDescent="0.2">
      <c r="A27" s="122" t="s">
        <v>195</v>
      </c>
      <c r="B27" s="123" t="s">
        <v>44</v>
      </c>
      <c r="C27" s="244"/>
      <c r="D27" s="244"/>
      <c r="E27" s="244"/>
      <c r="F27" s="124"/>
      <c r="G27" s="124"/>
      <c r="H27" s="124"/>
      <c r="I27" s="125">
        <f t="shared" ref="I27:I33" si="6">SUM(C27:H27)</f>
        <v>0</v>
      </c>
      <c r="J27" s="119"/>
      <c r="K27" s="246">
        <f t="shared" si="5"/>
        <v>0</v>
      </c>
    </row>
    <row r="28" spans="1:12" x14ac:dyDescent="0.2">
      <c r="A28" s="122" t="s">
        <v>196</v>
      </c>
      <c r="B28" s="123" t="s">
        <v>45</v>
      </c>
      <c r="C28" s="244"/>
      <c r="D28" s="244"/>
      <c r="E28" s="244"/>
      <c r="F28" s="124"/>
      <c r="G28" s="124">
        <v>45313</v>
      </c>
      <c r="H28" s="124"/>
      <c r="I28" s="125">
        <f t="shared" si="6"/>
        <v>45313</v>
      </c>
      <c r="J28" s="119"/>
      <c r="K28" s="246">
        <f>SUM(C29+D28+E28+F28+H28+J28+I28)</f>
        <v>45313</v>
      </c>
    </row>
    <row r="29" spans="1:12" x14ac:dyDescent="0.2">
      <c r="A29" s="122" t="s">
        <v>197</v>
      </c>
      <c r="B29" s="123" t="s">
        <v>46</v>
      </c>
      <c r="C29" s="244"/>
      <c r="D29" s="244"/>
      <c r="E29" s="244"/>
      <c r="F29" s="124"/>
      <c r="G29" s="124"/>
      <c r="H29" s="124"/>
      <c r="I29" s="125">
        <f t="shared" si="6"/>
        <v>0</v>
      </c>
      <c r="J29" s="119"/>
      <c r="K29" s="246">
        <f t="shared" si="5"/>
        <v>0</v>
      </c>
    </row>
    <row r="30" spans="1:12" x14ac:dyDescent="0.2">
      <c r="A30" s="122" t="s">
        <v>198</v>
      </c>
      <c r="B30" s="123" t="s">
        <v>47</v>
      </c>
      <c r="C30" s="244"/>
      <c r="D30" s="244"/>
      <c r="E30" s="244"/>
      <c r="F30" s="124"/>
      <c r="G30" s="124"/>
      <c r="H30" s="124"/>
      <c r="I30" s="125">
        <f t="shared" si="6"/>
        <v>0</v>
      </c>
      <c r="J30" s="119"/>
      <c r="K30" s="246">
        <f t="shared" si="5"/>
        <v>0</v>
      </c>
    </row>
    <row r="31" spans="1:12" x14ac:dyDescent="0.2">
      <c r="A31" s="122" t="s">
        <v>199</v>
      </c>
      <c r="B31" s="123" t="s">
        <v>48</v>
      </c>
      <c r="C31" s="124"/>
      <c r="D31" s="124"/>
      <c r="E31" s="124"/>
      <c r="F31" s="124"/>
      <c r="G31" s="124"/>
      <c r="H31" s="124"/>
      <c r="I31" s="125">
        <f t="shared" si="6"/>
        <v>0</v>
      </c>
      <c r="J31" s="119"/>
      <c r="K31" s="246">
        <f t="shared" si="5"/>
        <v>0</v>
      </c>
    </row>
    <row r="32" spans="1:12" s="134" customFormat="1" x14ac:dyDescent="0.2">
      <c r="A32" s="128" t="s">
        <v>200</v>
      </c>
      <c r="B32" s="129" t="s">
        <v>49</v>
      </c>
      <c r="C32" s="247"/>
      <c r="D32" s="247"/>
      <c r="E32" s="247"/>
      <c r="F32" s="130">
        <v>-30565</v>
      </c>
      <c r="G32" s="130"/>
      <c r="H32" s="130"/>
      <c r="I32" s="131">
        <f t="shared" si="6"/>
        <v>-30565</v>
      </c>
      <c r="J32" s="132"/>
      <c r="K32" s="246">
        <f t="shared" si="5"/>
        <v>-30565</v>
      </c>
      <c r="L32" s="133"/>
    </row>
    <row r="33" spans="1:11" x14ac:dyDescent="0.2">
      <c r="A33" s="122" t="s">
        <v>201</v>
      </c>
      <c r="B33" s="123" t="s">
        <v>50</v>
      </c>
      <c r="C33" s="135">
        <v>0</v>
      </c>
      <c r="D33" s="135">
        <v>0</v>
      </c>
      <c r="E33" s="135">
        <v>0</v>
      </c>
      <c r="F33" s="135">
        <v>0</v>
      </c>
      <c r="G33" s="135">
        <f t="shared" ref="G33" si="7">SUM(G35+G40+G41+G42+G43+G44+G45+G46+G47)</f>
        <v>-7191983</v>
      </c>
      <c r="H33" s="135">
        <v>0</v>
      </c>
      <c r="I33" s="125">
        <f t="shared" si="6"/>
        <v>-7191983</v>
      </c>
      <c r="J33" s="126">
        <v>0</v>
      </c>
      <c r="K33" s="125">
        <f>SUM(C33+D33+E33+F33+H33+J33+I33)</f>
        <v>-7191983</v>
      </c>
    </row>
    <row r="34" spans="1:11" x14ac:dyDescent="0.2">
      <c r="A34" s="122" t="s">
        <v>202</v>
      </c>
      <c r="B34" s="123"/>
      <c r="C34" s="136"/>
      <c r="D34" s="136"/>
      <c r="E34" s="136"/>
      <c r="F34" s="136"/>
      <c r="G34" s="136"/>
      <c r="H34" s="136"/>
      <c r="I34" s="125"/>
      <c r="J34" s="127"/>
      <c r="K34" s="125"/>
    </row>
    <row r="35" spans="1:11" x14ac:dyDescent="0.2">
      <c r="A35" s="122" t="s">
        <v>203</v>
      </c>
      <c r="B35" s="123" t="s">
        <v>51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25">
        <f>SUM(C35:H35)</f>
        <v>0</v>
      </c>
      <c r="J35" s="126">
        <v>0</v>
      </c>
      <c r="K35" s="125">
        <f>SUM(C35+D35+E35+F35+H35+J35)</f>
        <v>0</v>
      </c>
    </row>
    <row r="36" spans="1:11" x14ac:dyDescent="0.2">
      <c r="A36" s="122" t="s">
        <v>202</v>
      </c>
      <c r="B36" s="123"/>
      <c r="C36" s="136"/>
      <c r="D36" s="136"/>
      <c r="E36" s="136"/>
      <c r="F36" s="136"/>
      <c r="G36" s="136"/>
      <c r="H36" s="136"/>
      <c r="I36" s="124"/>
      <c r="J36" s="127"/>
      <c r="K36" s="125"/>
    </row>
    <row r="37" spans="1:11" x14ac:dyDescent="0.2">
      <c r="A37" s="122" t="s">
        <v>204</v>
      </c>
      <c r="B37" s="123"/>
      <c r="C37" s="124"/>
      <c r="D37" s="124"/>
      <c r="E37" s="124"/>
      <c r="F37" s="124"/>
      <c r="G37" s="124"/>
      <c r="H37" s="124"/>
      <c r="I37" s="125">
        <f>SUM(C37:H37)</f>
        <v>0</v>
      </c>
      <c r="J37" s="119"/>
      <c r="K37" s="125">
        <f>SUM(C37+D37+E37+F37+H37+J37)</f>
        <v>0</v>
      </c>
    </row>
    <row r="38" spans="1:11" ht="24" x14ac:dyDescent="0.2">
      <c r="A38" s="122" t="s">
        <v>205</v>
      </c>
      <c r="B38" s="123"/>
      <c r="C38" s="124"/>
      <c r="D38" s="124"/>
      <c r="E38" s="124"/>
      <c r="F38" s="124"/>
      <c r="G38" s="124"/>
      <c r="H38" s="124"/>
      <c r="I38" s="125">
        <f t="shared" ref="I38:I47" si="8">SUM(C38:H38)</f>
        <v>0</v>
      </c>
      <c r="J38" s="119"/>
      <c r="K38" s="125">
        <f t="shared" ref="K38:K48" si="9">SUM(C38+D38+E38+F38+H38+J38)</f>
        <v>0</v>
      </c>
    </row>
    <row r="39" spans="1:11" x14ac:dyDescent="0.2">
      <c r="A39" s="122" t="s">
        <v>206</v>
      </c>
      <c r="B39" s="123"/>
      <c r="C39" s="124"/>
      <c r="D39" s="124"/>
      <c r="E39" s="124"/>
      <c r="F39" s="124"/>
      <c r="G39" s="124"/>
      <c r="H39" s="124"/>
      <c r="I39" s="125">
        <f t="shared" si="8"/>
        <v>0</v>
      </c>
      <c r="J39" s="119"/>
      <c r="K39" s="125">
        <f t="shared" si="9"/>
        <v>0</v>
      </c>
    </row>
    <row r="40" spans="1:11" x14ac:dyDescent="0.2">
      <c r="A40" s="122" t="s">
        <v>207</v>
      </c>
      <c r="B40" s="123" t="s">
        <v>52</v>
      </c>
      <c r="C40" s="124"/>
      <c r="D40" s="124"/>
      <c r="E40" s="124"/>
      <c r="F40" s="124"/>
      <c r="G40" s="124"/>
      <c r="H40" s="124"/>
      <c r="I40" s="125">
        <f t="shared" si="8"/>
        <v>0</v>
      </c>
      <c r="J40" s="119"/>
      <c r="K40" s="125">
        <f t="shared" si="9"/>
        <v>0</v>
      </c>
    </row>
    <row r="41" spans="1:11" x14ac:dyDescent="0.2">
      <c r="A41" s="122" t="s">
        <v>208</v>
      </c>
      <c r="B41" s="123" t="s">
        <v>53</v>
      </c>
      <c r="C41" s="124"/>
      <c r="D41" s="124"/>
      <c r="E41" s="124"/>
      <c r="F41" s="124"/>
      <c r="G41" s="124"/>
      <c r="H41" s="124"/>
      <c r="I41" s="125">
        <f t="shared" si="8"/>
        <v>0</v>
      </c>
      <c r="J41" s="119"/>
      <c r="K41" s="125">
        <f t="shared" si="9"/>
        <v>0</v>
      </c>
    </row>
    <row r="42" spans="1:11" x14ac:dyDescent="0.2">
      <c r="A42" s="122" t="s">
        <v>209</v>
      </c>
      <c r="B42" s="123" t="s">
        <v>54</v>
      </c>
      <c r="C42" s="124"/>
      <c r="D42" s="124"/>
      <c r="E42" s="124"/>
      <c r="F42" s="124"/>
      <c r="G42" s="124"/>
      <c r="H42" s="124"/>
      <c r="I42" s="125">
        <f t="shared" si="8"/>
        <v>0</v>
      </c>
      <c r="J42" s="119"/>
      <c r="K42" s="125">
        <f t="shared" si="9"/>
        <v>0</v>
      </c>
    </row>
    <row r="43" spans="1:11" x14ac:dyDescent="0.2">
      <c r="A43" s="122" t="s">
        <v>210</v>
      </c>
      <c r="B43" s="123" t="s">
        <v>55</v>
      </c>
      <c r="C43" s="124"/>
      <c r="D43" s="124"/>
      <c r="E43" s="124"/>
      <c r="F43" s="124"/>
      <c r="G43" s="124"/>
      <c r="H43" s="124"/>
      <c r="I43" s="125">
        <f t="shared" si="8"/>
        <v>0</v>
      </c>
      <c r="J43" s="119"/>
      <c r="K43" s="125">
        <f t="shared" si="9"/>
        <v>0</v>
      </c>
    </row>
    <row r="44" spans="1:11" x14ac:dyDescent="0.2">
      <c r="A44" s="122" t="s">
        <v>211</v>
      </c>
      <c r="B44" s="123" t="s">
        <v>56</v>
      </c>
      <c r="C44" s="124"/>
      <c r="D44" s="124"/>
      <c r="E44" s="124"/>
      <c r="F44" s="124"/>
      <c r="G44" s="124">
        <v>-7191983</v>
      </c>
      <c r="H44" s="124"/>
      <c r="I44" s="125">
        <f t="shared" si="8"/>
        <v>-7191983</v>
      </c>
      <c r="J44" s="119"/>
      <c r="K44" s="125">
        <f>SUM(C44+D44+E44+F44+H44+J44+I44)</f>
        <v>-7191983</v>
      </c>
    </row>
    <row r="45" spans="1:11" x14ac:dyDescent="0.2">
      <c r="A45" s="122" t="s">
        <v>212</v>
      </c>
      <c r="B45" s="123" t="s">
        <v>57</v>
      </c>
      <c r="C45" s="124"/>
      <c r="D45" s="124"/>
      <c r="E45" s="124"/>
      <c r="F45" s="124"/>
      <c r="G45" s="124"/>
      <c r="H45" s="124"/>
      <c r="I45" s="125">
        <f t="shared" si="8"/>
        <v>0</v>
      </c>
      <c r="J45" s="119"/>
      <c r="K45" s="125">
        <f t="shared" si="9"/>
        <v>0</v>
      </c>
    </row>
    <row r="46" spans="1:11" x14ac:dyDescent="0.2">
      <c r="A46" s="122" t="s">
        <v>213</v>
      </c>
      <c r="B46" s="123" t="s">
        <v>58</v>
      </c>
      <c r="C46" s="124"/>
      <c r="D46" s="124"/>
      <c r="E46" s="124"/>
      <c r="F46" s="124"/>
      <c r="G46" s="124"/>
      <c r="H46" s="124"/>
      <c r="I46" s="125">
        <f t="shared" si="8"/>
        <v>0</v>
      </c>
      <c r="J46" s="119"/>
      <c r="K46" s="125">
        <f t="shared" si="9"/>
        <v>0</v>
      </c>
    </row>
    <row r="47" spans="1:11" ht="24" x14ac:dyDescent="0.2">
      <c r="A47" s="122" t="s">
        <v>214</v>
      </c>
      <c r="B47" s="123" t="s">
        <v>59</v>
      </c>
      <c r="C47" s="124"/>
      <c r="D47" s="124"/>
      <c r="E47" s="124"/>
      <c r="F47" s="124"/>
      <c r="G47" s="124"/>
      <c r="H47" s="124"/>
      <c r="I47" s="125">
        <f t="shared" si="8"/>
        <v>0</v>
      </c>
      <c r="J47" s="119"/>
      <c r="K47" s="125">
        <f t="shared" si="9"/>
        <v>0</v>
      </c>
    </row>
    <row r="48" spans="1:11" x14ac:dyDescent="0.2">
      <c r="A48" s="122" t="s">
        <v>215</v>
      </c>
      <c r="B48" s="123" t="s">
        <v>60</v>
      </c>
      <c r="C48" s="124"/>
      <c r="D48" s="124"/>
      <c r="E48" s="124"/>
      <c r="F48" s="124"/>
      <c r="G48" s="124"/>
      <c r="H48" s="124"/>
      <c r="I48" s="125">
        <f t="shared" ref="I48" si="10">SUM(C48:H48)</f>
        <v>0</v>
      </c>
      <c r="J48" s="119"/>
      <c r="K48" s="125">
        <f t="shared" si="9"/>
        <v>0</v>
      </c>
    </row>
    <row r="49" spans="1:13" s="121" customFormat="1" ht="24" x14ac:dyDescent="0.2">
      <c r="A49" s="116" t="s">
        <v>216</v>
      </c>
      <c r="B49" s="117" t="s">
        <v>61</v>
      </c>
      <c r="C49" s="250">
        <f t="shared" ref="C49:K49" si="11">SUM(C19+C20+C33)</f>
        <v>4405169</v>
      </c>
      <c r="D49" s="250">
        <f t="shared" si="11"/>
        <v>0</v>
      </c>
      <c r="E49" s="250">
        <f t="shared" si="11"/>
        <v>0</v>
      </c>
      <c r="F49" s="250">
        <f t="shared" si="11"/>
        <v>-437908</v>
      </c>
      <c r="G49" s="250">
        <f t="shared" si="11"/>
        <v>89810488</v>
      </c>
      <c r="H49" s="250">
        <f t="shared" si="11"/>
        <v>0</v>
      </c>
      <c r="I49" s="250">
        <f t="shared" si="11"/>
        <v>93777749</v>
      </c>
      <c r="J49" s="250">
        <f t="shared" si="11"/>
        <v>0</v>
      </c>
      <c r="K49" s="250">
        <f t="shared" si="11"/>
        <v>93777749</v>
      </c>
      <c r="L49" s="120"/>
    </row>
    <row r="50" spans="1:13" x14ac:dyDescent="0.2">
      <c r="A50" s="122" t="s">
        <v>187</v>
      </c>
      <c r="B50" s="123" t="s">
        <v>62</v>
      </c>
      <c r="C50" s="124"/>
      <c r="D50" s="124"/>
      <c r="E50" s="124"/>
      <c r="F50" s="124"/>
      <c r="G50" s="124"/>
      <c r="H50" s="124"/>
      <c r="I50" s="125">
        <v>0</v>
      </c>
      <c r="J50" s="119"/>
      <c r="K50" s="125">
        <v>0</v>
      </c>
    </row>
    <row r="51" spans="1:13" ht="12.75" x14ac:dyDescent="0.2">
      <c r="A51" s="27" t="s">
        <v>217</v>
      </c>
      <c r="B51" s="123"/>
      <c r="C51" s="248"/>
      <c r="D51" s="248"/>
      <c r="E51" s="248"/>
      <c r="F51" s="248"/>
      <c r="G51" s="248"/>
      <c r="H51" s="248"/>
      <c r="I51" s="249"/>
      <c r="J51" s="249"/>
      <c r="K51" s="249">
        <v>0</v>
      </c>
    </row>
    <row r="52" spans="1:13" ht="12.75" x14ac:dyDescent="0.2">
      <c r="A52" s="27" t="s">
        <v>218</v>
      </c>
      <c r="B52" s="123"/>
      <c r="C52" s="248"/>
      <c r="D52" s="248"/>
      <c r="E52" s="248"/>
      <c r="F52" s="248"/>
      <c r="G52" s="248"/>
      <c r="H52" s="248"/>
      <c r="I52" s="249"/>
      <c r="J52" s="249"/>
      <c r="K52" s="249">
        <v>0</v>
      </c>
    </row>
    <row r="53" spans="1:13" ht="12.75" x14ac:dyDescent="0.2">
      <c r="A53" s="27" t="s">
        <v>219</v>
      </c>
      <c r="B53" s="123"/>
      <c r="C53" s="248"/>
      <c r="D53" s="248"/>
      <c r="E53" s="248"/>
      <c r="F53" s="248"/>
      <c r="G53" s="248"/>
      <c r="H53" s="248"/>
      <c r="I53" s="249"/>
      <c r="J53" s="249"/>
      <c r="K53" s="249">
        <v>0</v>
      </c>
    </row>
    <row r="54" spans="1:13" x14ac:dyDescent="0.2">
      <c r="A54" s="122" t="s">
        <v>220</v>
      </c>
      <c r="B54" s="123" t="s">
        <v>63</v>
      </c>
      <c r="C54" s="135"/>
      <c r="D54" s="135"/>
      <c r="E54" s="135">
        <v>0</v>
      </c>
      <c r="F54" s="135">
        <f t="shared" ref="F54:G54" si="12">F49+F50</f>
        <v>-437908</v>
      </c>
      <c r="G54" s="135">
        <f t="shared" si="12"/>
        <v>89810488</v>
      </c>
      <c r="H54" s="135">
        <v>0</v>
      </c>
      <c r="I54" s="125">
        <f t="shared" ref="I54:I83" si="13">SUM(C54:H54)</f>
        <v>89372580</v>
      </c>
      <c r="J54" s="126">
        <f>J49+J50</f>
        <v>0</v>
      </c>
      <c r="K54" s="125">
        <f t="shared" ref="K54:K84" si="14">I54+J54</f>
        <v>89372580</v>
      </c>
    </row>
    <row r="55" spans="1:13" x14ac:dyDescent="0.2">
      <c r="A55" s="122" t="s">
        <v>221</v>
      </c>
      <c r="B55" s="123" t="s">
        <v>35</v>
      </c>
      <c r="C55" s="135">
        <v>4405169</v>
      </c>
      <c r="D55" s="135">
        <v>0</v>
      </c>
      <c r="E55" s="135">
        <v>0</v>
      </c>
      <c r="F55" s="135">
        <f t="shared" ref="F55:G55" si="15">F56+F57</f>
        <v>-1852</v>
      </c>
      <c r="G55" s="135">
        <f t="shared" si="15"/>
        <v>2901260</v>
      </c>
      <c r="H55" s="135">
        <v>0</v>
      </c>
      <c r="I55" s="125">
        <f t="shared" si="13"/>
        <v>7304577</v>
      </c>
      <c r="J55" s="126">
        <f>J56+J57</f>
        <v>0</v>
      </c>
      <c r="K55" s="125">
        <f t="shared" si="14"/>
        <v>7304577</v>
      </c>
    </row>
    <row r="56" spans="1:13" x14ac:dyDescent="0.2">
      <c r="A56" s="122" t="s">
        <v>222</v>
      </c>
      <c r="B56" s="123" t="s">
        <v>64</v>
      </c>
      <c r="C56" s="124">
        <v>0</v>
      </c>
      <c r="D56" s="244">
        <v>0</v>
      </c>
      <c r="E56" s="244"/>
      <c r="F56" s="244"/>
      <c r="G56" s="118">
        <v>2939845</v>
      </c>
      <c r="H56" s="118"/>
      <c r="I56" s="125">
        <f t="shared" si="13"/>
        <v>2939845</v>
      </c>
      <c r="J56" s="119"/>
      <c r="K56" s="125">
        <f t="shared" si="14"/>
        <v>2939845</v>
      </c>
      <c r="M56" s="137"/>
    </row>
    <row r="57" spans="1:13" x14ac:dyDescent="0.2">
      <c r="A57" s="122" t="s">
        <v>223</v>
      </c>
      <c r="B57" s="123" t="s">
        <v>65</v>
      </c>
      <c r="C57" s="125"/>
      <c r="D57" s="125"/>
      <c r="E57" s="125">
        <v>0</v>
      </c>
      <c r="F57" s="125">
        <f t="shared" ref="F57:G57" si="16">SUM(F59:F67)</f>
        <v>-1852</v>
      </c>
      <c r="G57" s="125">
        <f t="shared" si="16"/>
        <v>-38585</v>
      </c>
      <c r="H57" s="125">
        <v>0</v>
      </c>
      <c r="I57" s="125">
        <f t="shared" si="13"/>
        <v>-40437</v>
      </c>
      <c r="J57" s="126">
        <f>SUM(J59:J67)</f>
        <v>0</v>
      </c>
      <c r="K57" s="125">
        <f t="shared" si="14"/>
        <v>-40437</v>
      </c>
    </row>
    <row r="58" spans="1:13" x14ac:dyDescent="0.2">
      <c r="A58" s="122" t="s">
        <v>202</v>
      </c>
      <c r="B58" s="123"/>
      <c r="C58" s="124"/>
      <c r="D58" s="124"/>
      <c r="E58" s="124"/>
      <c r="F58" s="124"/>
      <c r="G58" s="124"/>
      <c r="H58" s="124"/>
      <c r="I58" s="125">
        <f t="shared" si="13"/>
        <v>0</v>
      </c>
      <c r="J58" s="127"/>
      <c r="K58" s="125">
        <f t="shared" si="14"/>
        <v>0</v>
      </c>
    </row>
    <row r="59" spans="1:13" ht="24" x14ac:dyDescent="0.2">
      <c r="A59" s="122" t="s">
        <v>192</v>
      </c>
      <c r="B59" s="123" t="s">
        <v>66</v>
      </c>
      <c r="C59" s="244"/>
      <c r="D59" s="244"/>
      <c r="E59" s="244"/>
      <c r="F59" s="124"/>
      <c r="G59" s="244"/>
      <c r="H59" s="244"/>
      <c r="I59" s="125">
        <f t="shared" si="13"/>
        <v>0</v>
      </c>
      <c r="J59" s="119"/>
      <c r="K59" s="125">
        <f t="shared" si="14"/>
        <v>0</v>
      </c>
    </row>
    <row r="60" spans="1:13" ht="24" x14ac:dyDescent="0.2">
      <c r="A60" s="122" t="s">
        <v>193</v>
      </c>
      <c r="B60" s="123" t="s">
        <v>67</v>
      </c>
      <c r="C60" s="124"/>
      <c r="D60" s="124"/>
      <c r="E60" s="124"/>
      <c r="F60" s="124"/>
      <c r="G60" s="124"/>
      <c r="H60" s="124"/>
      <c r="I60" s="125">
        <f t="shared" si="13"/>
        <v>0</v>
      </c>
      <c r="J60" s="119"/>
      <c r="K60" s="125">
        <f t="shared" si="14"/>
        <v>0</v>
      </c>
    </row>
    <row r="61" spans="1:13" x14ac:dyDescent="0.2">
      <c r="A61" s="122" t="s">
        <v>194</v>
      </c>
      <c r="B61" s="123" t="s">
        <v>68</v>
      </c>
      <c r="C61" s="244"/>
      <c r="D61" s="244"/>
      <c r="E61" s="244"/>
      <c r="F61" s="124"/>
      <c r="G61" s="244"/>
      <c r="H61" s="244"/>
      <c r="I61" s="125">
        <f t="shared" si="13"/>
        <v>0</v>
      </c>
      <c r="J61" s="119"/>
      <c r="K61" s="125">
        <f t="shared" si="14"/>
        <v>0</v>
      </c>
    </row>
    <row r="62" spans="1:13" ht="24" x14ac:dyDescent="0.2">
      <c r="A62" s="122" t="s">
        <v>195</v>
      </c>
      <c r="B62" s="123" t="s">
        <v>69</v>
      </c>
      <c r="C62" s="124"/>
      <c r="D62" s="124"/>
      <c r="E62" s="124"/>
      <c r="F62" s="124"/>
      <c r="G62" s="124"/>
      <c r="H62" s="124"/>
      <c r="I62" s="125">
        <f t="shared" si="13"/>
        <v>0</v>
      </c>
      <c r="J62" s="119"/>
      <c r="K62" s="125">
        <f t="shared" si="14"/>
        <v>0</v>
      </c>
    </row>
    <row r="63" spans="1:13" x14ac:dyDescent="0.2">
      <c r="A63" s="122" t="s">
        <v>196</v>
      </c>
      <c r="B63" s="123" t="s">
        <v>70</v>
      </c>
      <c r="C63" s="124"/>
      <c r="D63" s="124"/>
      <c r="E63" s="124"/>
      <c r="F63" s="124"/>
      <c r="G63" s="124">
        <v>-38585</v>
      </c>
      <c r="H63" s="124"/>
      <c r="I63" s="125">
        <f t="shared" si="13"/>
        <v>-38585</v>
      </c>
      <c r="J63" s="119"/>
      <c r="K63" s="125">
        <f t="shared" si="14"/>
        <v>-38585</v>
      </c>
    </row>
    <row r="64" spans="1:13" x14ac:dyDescent="0.2">
      <c r="A64" s="122" t="s">
        <v>197</v>
      </c>
      <c r="B64" s="123" t="s">
        <v>71</v>
      </c>
      <c r="C64" s="244"/>
      <c r="D64" s="244"/>
      <c r="E64" s="124"/>
      <c r="F64" s="124"/>
      <c r="G64" s="244"/>
      <c r="H64" s="244"/>
      <c r="I64" s="125">
        <f t="shared" si="13"/>
        <v>0</v>
      </c>
      <c r="J64" s="119"/>
      <c r="K64" s="125">
        <f t="shared" si="14"/>
        <v>0</v>
      </c>
    </row>
    <row r="65" spans="1:11" ht="23.25" customHeight="1" x14ac:dyDescent="0.2">
      <c r="A65" s="122" t="s">
        <v>198</v>
      </c>
      <c r="B65" s="123" t="s">
        <v>72</v>
      </c>
      <c r="C65" s="244"/>
      <c r="D65" s="244"/>
      <c r="E65" s="244"/>
      <c r="F65" s="124"/>
      <c r="G65" s="244"/>
      <c r="H65" s="244"/>
      <c r="I65" s="125">
        <f t="shared" si="13"/>
        <v>0</v>
      </c>
      <c r="J65" s="119"/>
      <c r="K65" s="125">
        <f t="shared" si="14"/>
        <v>0</v>
      </c>
    </row>
    <row r="66" spans="1:11" x14ac:dyDescent="0.2">
      <c r="A66" s="122" t="s">
        <v>199</v>
      </c>
      <c r="B66" s="123" t="s">
        <v>73</v>
      </c>
      <c r="C66" s="124"/>
      <c r="D66" s="124"/>
      <c r="E66" s="124"/>
      <c r="F66" s="124"/>
      <c r="G66" s="124"/>
      <c r="H66" s="124"/>
      <c r="I66" s="125">
        <f t="shared" si="13"/>
        <v>0</v>
      </c>
      <c r="J66" s="119"/>
      <c r="K66" s="125">
        <f t="shared" si="14"/>
        <v>0</v>
      </c>
    </row>
    <row r="67" spans="1:11" x14ac:dyDescent="0.2">
      <c r="A67" s="122" t="s">
        <v>200</v>
      </c>
      <c r="B67" s="123" t="s">
        <v>74</v>
      </c>
      <c r="C67" s="244"/>
      <c r="D67" s="244"/>
      <c r="E67" s="244"/>
      <c r="F67" s="124">
        <v>-1852</v>
      </c>
      <c r="G67" s="244"/>
      <c r="H67" s="244"/>
      <c r="I67" s="125">
        <f t="shared" si="13"/>
        <v>-1852</v>
      </c>
      <c r="J67" s="119"/>
      <c r="K67" s="125">
        <f t="shared" si="14"/>
        <v>-1852</v>
      </c>
    </row>
    <row r="68" spans="1:11" x14ac:dyDescent="0.2">
      <c r="A68" s="122" t="s">
        <v>224</v>
      </c>
      <c r="B68" s="123" t="s">
        <v>75</v>
      </c>
      <c r="C68" s="135">
        <v>0</v>
      </c>
      <c r="D68" s="135">
        <v>0</v>
      </c>
      <c r="E68" s="135">
        <v>0</v>
      </c>
      <c r="F68" s="135">
        <v>0</v>
      </c>
      <c r="G68" s="135">
        <f>SUM(G79)</f>
        <v>-8766348</v>
      </c>
      <c r="H68" s="135">
        <v>0</v>
      </c>
      <c r="I68" s="125">
        <f t="shared" si="13"/>
        <v>-8766348</v>
      </c>
      <c r="J68" s="126">
        <f>SUM(J70+J75+J76+J77+J78+J79+J80+J81+J82)</f>
        <v>0</v>
      </c>
      <c r="K68" s="125">
        <f t="shared" si="14"/>
        <v>-8766348</v>
      </c>
    </row>
    <row r="69" spans="1:11" x14ac:dyDescent="0.2">
      <c r="A69" s="122" t="s">
        <v>202</v>
      </c>
      <c r="B69" s="123"/>
      <c r="C69" s="136"/>
      <c r="D69" s="136"/>
      <c r="E69" s="136"/>
      <c r="F69" s="136"/>
      <c r="G69" s="136"/>
      <c r="H69" s="136"/>
      <c r="I69" s="125"/>
      <c r="J69" s="127"/>
      <c r="K69" s="125">
        <f t="shared" si="14"/>
        <v>0</v>
      </c>
    </row>
    <row r="70" spans="1:11" x14ac:dyDescent="0.2">
      <c r="A70" s="122" t="s">
        <v>203</v>
      </c>
      <c r="B70" s="123" t="s">
        <v>76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25">
        <f t="shared" si="13"/>
        <v>0</v>
      </c>
      <c r="J70" s="126">
        <f>SUM(J72:J74)</f>
        <v>0</v>
      </c>
      <c r="K70" s="125">
        <f t="shared" si="14"/>
        <v>0</v>
      </c>
    </row>
    <row r="71" spans="1:11" x14ac:dyDescent="0.2">
      <c r="A71" s="122" t="s">
        <v>202</v>
      </c>
      <c r="B71" s="123"/>
      <c r="C71" s="136">
        <v>0</v>
      </c>
      <c r="D71" s="136">
        <v>0</v>
      </c>
      <c r="E71" s="136"/>
      <c r="F71" s="136"/>
      <c r="G71" s="136"/>
      <c r="H71" s="136"/>
      <c r="I71" s="125"/>
      <c r="J71" s="127"/>
      <c r="K71" s="125">
        <f t="shared" si="14"/>
        <v>0</v>
      </c>
    </row>
    <row r="72" spans="1:11" x14ac:dyDescent="0.2">
      <c r="A72" s="122" t="s">
        <v>204</v>
      </c>
      <c r="B72" s="123"/>
      <c r="C72" s="124"/>
      <c r="D72" s="124"/>
      <c r="E72" s="124"/>
      <c r="F72" s="124"/>
      <c r="G72" s="124"/>
      <c r="H72" s="124"/>
      <c r="I72" s="125">
        <f t="shared" si="13"/>
        <v>0</v>
      </c>
      <c r="J72" s="119"/>
      <c r="K72" s="125">
        <f t="shared" si="14"/>
        <v>0</v>
      </c>
    </row>
    <row r="73" spans="1:11" ht="24" x14ac:dyDescent="0.2">
      <c r="A73" s="122" t="s">
        <v>205</v>
      </c>
      <c r="B73" s="123"/>
      <c r="C73" s="124"/>
      <c r="D73" s="124"/>
      <c r="E73" s="124"/>
      <c r="F73" s="124"/>
      <c r="G73" s="124"/>
      <c r="H73" s="124"/>
      <c r="I73" s="125">
        <f t="shared" si="13"/>
        <v>0</v>
      </c>
      <c r="J73" s="119"/>
      <c r="K73" s="125">
        <f t="shared" si="14"/>
        <v>0</v>
      </c>
    </row>
    <row r="74" spans="1:11" x14ac:dyDescent="0.2">
      <c r="A74" s="122" t="s">
        <v>206</v>
      </c>
      <c r="B74" s="123"/>
      <c r="C74" s="124"/>
      <c r="D74" s="124"/>
      <c r="E74" s="124"/>
      <c r="F74" s="124"/>
      <c r="G74" s="124"/>
      <c r="H74" s="124"/>
      <c r="I74" s="125">
        <f t="shared" si="13"/>
        <v>0</v>
      </c>
      <c r="J74" s="119"/>
      <c r="K74" s="125">
        <f t="shared" si="14"/>
        <v>0</v>
      </c>
    </row>
    <row r="75" spans="1:11" x14ac:dyDescent="0.2">
      <c r="A75" s="122" t="s">
        <v>207</v>
      </c>
      <c r="B75" s="123" t="s">
        <v>77</v>
      </c>
      <c r="C75" s="124"/>
      <c r="D75" s="124"/>
      <c r="E75" s="124"/>
      <c r="F75" s="124"/>
      <c r="G75" s="124"/>
      <c r="H75" s="124"/>
      <c r="I75" s="125">
        <f t="shared" si="13"/>
        <v>0</v>
      </c>
      <c r="J75" s="119"/>
      <c r="K75" s="125">
        <f t="shared" si="14"/>
        <v>0</v>
      </c>
    </row>
    <row r="76" spans="1:11" x14ac:dyDescent="0.2">
      <c r="A76" s="122" t="s">
        <v>208</v>
      </c>
      <c r="B76" s="123" t="s">
        <v>78</v>
      </c>
      <c r="C76" s="124"/>
      <c r="D76" s="124"/>
      <c r="E76" s="124"/>
      <c r="F76" s="124"/>
      <c r="G76" s="124"/>
      <c r="H76" s="124"/>
      <c r="I76" s="125">
        <f t="shared" si="13"/>
        <v>0</v>
      </c>
      <c r="J76" s="119"/>
      <c r="K76" s="125">
        <f t="shared" si="14"/>
        <v>0</v>
      </c>
    </row>
    <row r="77" spans="1:11" x14ac:dyDescent="0.2">
      <c r="A77" s="122" t="s">
        <v>209</v>
      </c>
      <c r="B77" s="123" t="s">
        <v>79</v>
      </c>
      <c r="C77" s="124"/>
      <c r="D77" s="124"/>
      <c r="E77" s="124"/>
      <c r="F77" s="124"/>
      <c r="G77" s="124"/>
      <c r="H77" s="124"/>
      <c r="I77" s="125">
        <f t="shared" si="13"/>
        <v>0</v>
      </c>
      <c r="J77" s="119"/>
      <c r="K77" s="125">
        <f t="shared" si="14"/>
        <v>0</v>
      </c>
    </row>
    <row r="78" spans="1:11" x14ac:dyDescent="0.2">
      <c r="A78" s="122" t="s">
        <v>210</v>
      </c>
      <c r="B78" s="123" t="s">
        <v>80</v>
      </c>
      <c r="C78" s="124"/>
      <c r="D78" s="124"/>
      <c r="E78" s="124"/>
      <c r="F78" s="124"/>
      <c r="G78" s="124"/>
      <c r="H78" s="124"/>
      <c r="I78" s="125">
        <f t="shared" si="13"/>
        <v>0</v>
      </c>
      <c r="J78" s="119"/>
      <c r="K78" s="125">
        <f t="shared" si="14"/>
        <v>0</v>
      </c>
    </row>
    <row r="79" spans="1:11" x14ac:dyDescent="0.2">
      <c r="A79" s="122" t="s">
        <v>211</v>
      </c>
      <c r="B79" s="123" t="s">
        <v>81</v>
      </c>
      <c r="C79" s="124"/>
      <c r="D79" s="124"/>
      <c r="E79" s="124"/>
      <c r="F79" s="124"/>
      <c r="G79" s="124">
        <v>-8766348</v>
      </c>
      <c r="H79" s="124"/>
      <c r="I79" s="125">
        <f t="shared" si="13"/>
        <v>-8766348</v>
      </c>
      <c r="J79" s="119"/>
      <c r="K79" s="125">
        <f t="shared" si="14"/>
        <v>-8766348</v>
      </c>
    </row>
    <row r="80" spans="1:11" x14ac:dyDescent="0.2">
      <c r="A80" s="122" t="s">
        <v>212</v>
      </c>
      <c r="B80" s="123" t="s">
        <v>82</v>
      </c>
      <c r="C80" s="124"/>
      <c r="D80" s="124"/>
      <c r="E80" s="124"/>
      <c r="F80" s="124"/>
      <c r="G80" s="124"/>
      <c r="H80" s="124"/>
      <c r="I80" s="125">
        <f t="shared" si="13"/>
        <v>0</v>
      </c>
      <c r="J80" s="119"/>
      <c r="K80" s="125">
        <f t="shared" si="14"/>
        <v>0</v>
      </c>
    </row>
    <row r="81" spans="1:12" x14ac:dyDescent="0.2">
      <c r="A81" s="122" t="s">
        <v>213</v>
      </c>
      <c r="B81" s="123" t="s">
        <v>83</v>
      </c>
      <c r="C81" s="124"/>
      <c r="D81" s="124"/>
      <c r="E81" s="124"/>
      <c r="F81" s="124"/>
      <c r="G81" s="124"/>
      <c r="H81" s="124"/>
      <c r="I81" s="125">
        <f t="shared" si="13"/>
        <v>0</v>
      </c>
      <c r="J81" s="119"/>
      <c r="K81" s="125">
        <f t="shared" si="14"/>
        <v>0</v>
      </c>
    </row>
    <row r="82" spans="1:12" ht="24" x14ac:dyDescent="0.2">
      <c r="A82" s="122" t="s">
        <v>214</v>
      </c>
      <c r="B82" s="123" t="s">
        <v>84</v>
      </c>
      <c r="C82" s="124"/>
      <c r="D82" s="124"/>
      <c r="E82" s="124"/>
      <c r="F82" s="124"/>
      <c r="G82" s="124"/>
      <c r="H82" s="124"/>
      <c r="I82" s="125">
        <f t="shared" si="13"/>
        <v>0</v>
      </c>
      <c r="J82" s="119"/>
      <c r="K82" s="125">
        <f t="shared" si="14"/>
        <v>0</v>
      </c>
    </row>
    <row r="83" spans="1:12" x14ac:dyDescent="0.2">
      <c r="A83" s="122" t="s">
        <v>215</v>
      </c>
      <c r="B83" s="123" t="s">
        <v>85</v>
      </c>
      <c r="C83" s="124"/>
      <c r="D83" s="124"/>
      <c r="E83" s="124"/>
      <c r="F83" s="124"/>
      <c r="G83" s="124"/>
      <c r="H83" s="124"/>
      <c r="I83" s="125">
        <f t="shared" si="13"/>
        <v>0</v>
      </c>
      <c r="J83" s="119"/>
      <c r="K83" s="125">
        <f t="shared" si="14"/>
        <v>0</v>
      </c>
    </row>
    <row r="84" spans="1:12" s="121" customFormat="1" ht="24" x14ac:dyDescent="0.2">
      <c r="A84" s="116" t="s">
        <v>425</v>
      </c>
      <c r="B84" s="117">
        <v>800</v>
      </c>
      <c r="C84" s="119">
        <v>4405169</v>
      </c>
      <c r="D84" s="119">
        <v>0</v>
      </c>
      <c r="E84" s="119">
        <v>0</v>
      </c>
      <c r="F84" s="119">
        <f t="shared" ref="F84:G84" si="17">SUM(F54+F55+F68)</f>
        <v>-439760</v>
      </c>
      <c r="G84" s="119">
        <f t="shared" si="17"/>
        <v>83945400</v>
      </c>
      <c r="H84" s="119">
        <v>0</v>
      </c>
      <c r="I84" s="125">
        <f>SUM(C84:H84)</f>
        <v>87910809</v>
      </c>
      <c r="J84" s="119">
        <f>SUM(J54+J55+J68)</f>
        <v>0</v>
      </c>
      <c r="K84" s="125">
        <f t="shared" si="14"/>
        <v>87910809</v>
      </c>
      <c r="L84" s="120"/>
    </row>
    <row r="85" spans="1:12" s="139" customFormat="1" hidden="1" x14ac:dyDescent="0.2">
      <c r="A85" s="105" t="s">
        <v>86</v>
      </c>
      <c r="B85" s="105"/>
      <c r="C85" s="138" t="e">
        <f>C49-#REF!</f>
        <v>#REF!</v>
      </c>
      <c r="D85" s="138" t="e">
        <f>D49-#REF!</f>
        <v>#REF!</v>
      </c>
      <c r="E85" s="138" t="e">
        <f>E49-#REF!</f>
        <v>#REF!</v>
      </c>
      <c r="F85" s="138" t="e">
        <f>F49-#REF!</f>
        <v>#REF!</v>
      </c>
      <c r="G85" s="138" t="e">
        <f>G49-#REF!</f>
        <v>#REF!</v>
      </c>
      <c r="H85" s="138" t="e">
        <f>H49-#REF!</f>
        <v>#REF!</v>
      </c>
      <c r="I85" s="105"/>
      <c r="J85" s="105" t="e">
        <f>J49-#REF!</f>
        <v>#REF!</v>
      </c>
      <c r="K85" s="105" t="e">
        <f>K49-#REF!</f>
        <v>#REF!</v>
      </c>
      <c r="L85" s="105"/>
    </row>
    <row r="86" spans="1:12" s="139" customFormat="1" hidden="1" x14ac:dyDescent="0.2">
      <c r="A86" s="140" t="s">
        <v>87</v>
      </c>
      <c r="B86" s="105"/>
      <c r="C86" s="138" t="e">
        <f>C84-#REF!</f>
        <v>#REF!</v>
      </c>
      <c r="D86" s="138" t="e">
        <f>D84-#REF!</f>
        <v>#REF!</v>
      </c>
      <c r="E86" s="138" t="e">
        <f>E84-#REF!</f>
        <v>#REF!</v>
      </c>
      <c r="F86" s="138" t="e">
        <f>F84-#REF!</f>
        <v>#REF!</v>
      </c>
      <c r="G86" s="138" t="e">
        <f>G84-#REF!</f>
        <v>#REF!</v>
      </c>
      <c r="H86" s="138" t="e">
        <f>H84-#REF!</f>
        <v>#REF!</v>
      </c>
      <c r="I86" s="105"/>
      <c r="J86" s="105" t="e">
        <f>J84-#REF!</f>
        <v>#REF!</v>
      </c>
      <c r="K86" s="105" t="e">
        <f>K84-#REF!</f>
        <v>#REF!</v>
      </c>
      <c r="L86" s="105"/>
    </row>
    <row r="87" spans="1:12" s="143" customFormat="1" x14ac:dyDescent="0.2">
      <c r="A87" s="141"/>
      <c r="B87" s="141"/>
      <c r="C87" s="142"/>
      <c r="D87" s="142"/>
      <c r="E87" s="142"/>
      <c r="F87" s="142"/>
      <c r="G87" s="142"/>
      <c r="H87" s="142"/>
      <c r="I87" s="141"/>
      <c r="J87" s="141"/>
      <c r="K87" s="141"/>
      <c r="L87" s="105"/>
    </row>
    <row r="88" spans="1:12" s="30" customFormat="1" ht="12.75" x14ac:dyDescent="0.2">
      <c r="A88" s="155"/>
      <c r="B88" s="156"/>
      <c r="C88" s="156"/>
      <c r="D88" s="156"/>
      <c r="E88" s="5"/>
      <c r="F88" s="5"/>
    </row>
    <row r="89" spans="1:12" s="30" customFormat="1" ht="25.5" x14ac:dyDescent="0.35">
      <c r="A89" s="155" t="s">
        <v>421</v>
      </c>
      <c r="B89" s="154"/>
      <c r="C89" s="146" t="s">
        <v>422</v>
      </c>
      <c r="D89" s="146"/>
      <c r="E89" s="5"/>
      <c r="F89" s="5"/>
    </row>
    <row r="90" spans="1:12" s="30" customFormat="1" ht="12.75" x14ac:dyDescent="0.2">
      <c r="A90" s="153"/>
      <c r="B90" s="62"/>
      <c r="C90" s="62"/>
      <c r="D90" s="72"/>
      <c r="E90" s="5"/>
      <c r="F90" s="5"/>
    </row>
    <row r="91" spans="1:12" s="30" customFormat="1" ht="12.75" x14ac:dyDescent="0.2">
      <c r="A91" s="152"/>
      <c r="B91" s="6"/>
      <c r="C91" s="3"/>
      <c r="D91" s="10"/>
      <c r="E91" s="5"/>
      <c r="F91" s="5"/>
    </row>
    <row r="92" spans="1:12" s="30" customFormat="1" ht="12.75" x14ac:dyDescent="0.2">
      <c r="A92" s="152" t="s">
        <v>405</v>
      </c>
      <c r="B92" s="15"/>
      <c r="C92" s="146" t="s">
        <v>406</v>
      </c>
      <c r="D92" s="251"/>
      <c r="E92" s="5"/>
      <c r="F92" s="5"/>
    </row>
    <row r="93" spans="1:12" s="6" customFormat="1" ht="12.75" x14ac:dyDescent="0.2">
      <c r="A93" s="151" t="s">
        <v>165</v>
      </c>
      <c r="C93" s="3"/>
      <c r="D93" s="10"/>
      <c r="E93" s="5"/>
      <c r="F93" s="5"/>
    </row>
    <row r="94" spans="1:12" x14ac:dyDescent="0.2">
      <c r="A94" s="144"/>
      <c r="B94" s="108"/>
      <c r="C94" s="109"/>
      <c r="D94" s="103"/>
      <c r="E94" s="103"/>
      <c r="F94" s="103"/>
      <c r="G94" s="103"/>
      <c r="H94" s="103"/>
      <c r="I94" s="102"/>
      <c r="J94" s="102"/>
      <c r="K94" s="102"/>
    </row>
    <row r="95" spans="1:12" x14ac:dyDescent="0.2">
      <c r="A95" s="145"/>
    </row>
    <row r="96" spans="1:12" x14ac:dyDescent="0.2">
      <c r="A96" s="145"/>
    </row>
    <row r="97" spans="1:1" x14ac:dyDescent="0.2">
      <c r="A97" s="145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2023-02-17T05:34:02Z</dcterms:created>
  <dcterms:modified xsi:type="dcterms:W3CDTF">2025-05-02T09:07:53Z</dcterms:modified>
</cp:coreProperties>
</file>