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отчет 1 пол 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<sst xmlns="http://schemas.openxmlformats.org/spreadsheetml/2006/main" count="103" uniqueCount="80">
  <si>
    <t xml:space="preserve"> </t>
  </si>
  <si>
    <t>Приложение 1</t>
  </si>
  <si>
    <t xml:space="preserve">к Правилам утверждения </t>
  </si>
  <si>
    <t>предельного уровня тарифов</t>
  </si>
  <si>
    <t>(цен, ставок сборов) и тарифных</t>
  </si>
  <si>
    <t>смет на регулируемые услуги</t>
  </si>
  <si>
    <t xml:space="preserve">(товары, работы) субъектов </t>
  </si>
  <si>
    <t>естественных монополий</t>
  </si>
  <si>
    <t>(приказ от 17 июля 2013 года №213-ОД)</t>
  </si>
  <si>
    <t xml:space="preserve">Сведения об исполнении тарифной сметы на регулируемую услугу по передаче и распределению тепловой энергии </t>
  </si>
  <si>
    <t>Отчет период: I полугодие 2019 г.</t>
  </si>
  <si>
    <t xml:space="preserve">Наименование показателей </t>
  </si>
  <si>
    <t>Единица измерения</t>
  </si>
  <si>
    <t xml:space="preserve">Предусмотрено в утвержденной тарифной смете  </t>
  </si>
  <si>
    <t xml:space="preserve">Фактические сложившиеся показатели тарифной сметы  </t>
  </si>
  <si>
    <t>Отклонения  (тыс.тенге)</t>
  </si>
  <si>
    <t>Отклонения  (%)</t>
  </si>
  <si>
    <t>Причины отклонения</t>
  </si>
  <si>
    <t>Затраты на производство товаров и предоставление услуг, всего, втом числе:</t>
  </si>
  <si>
    <t>тыс.тенге</t>
  </si>
  <si>
    <t>Материальальные затраты всего, вт.ч.</t>
  </si>
  <si>
    <t>сырье и материалы</t>
  </si>
  <si>
    <t xml:space="preserve">снижение затрат по статье "Сырье и материалы" обусловлен снижением объемов оказанных услуг </t>
  </si>
  <si>
    <t>ГСМ</t>
  </si>
  <si>
    <t xml:space="preserve">снижение затрат по статье "ГСМ" обусловлен снижением объемов оказанных услуг </t>
  </si>
  <si>
    <t>электроэнергия на технологию</t>
  </si>
  <si>
    <t xml:space="preserve">снижение затрат по статье "Электроэнергия" обусловлен снижением объемов оказанных услуг  </t>
  </si>
  <si>
    <t>Затраты на нормативные потери</t>
  </si>
  <si>
    <t xml:space="preserve">снижение затрат по статье "Затраты на нормативные потери" обусловлен снижением объемов оказанных услуг  </t>
  </si>
  <si>
    <t>%</t>
  </si>
  <si>
    <t>тыс.Гкал</t>
  </si>
  <si>
    <t>Расходы на оплату труда, всего, в т.ч.</t>
  </si>
  <si>
    <t>заработная плата производственного персонала</t>
  </si>
  <si>
    <t>социальный налог</t>
  </si>
  <si>
    <t>обязательное социальное медицинское страхование</t>
  </si>
  <si>
    <t>Амортизация</t>
  </si>
  <si>
    <t xml:space="preserve">рост затрат по статье "Амортизация " обусловлено, что работы по капитальному ремонту ведутся только в летне-осенний период </t>
  </si>
  <si>
    <t>Ремонт, всего, в т.ч.</t>
  </si>
  <si>
    <t xml:space="preserve">снижение затрат по статье "Ремонт" обусловлен снижением объемов оказанных услуг </t>
  </si>
  <si>
    <t>Капитальный ремонт, не приводящий к увеличению стоимости основных средств</t>
  </si>
  <si>
    <t>Услуги сторонних организаций производственного характера, всего</t>
  </si>
  <si>
    <t xml:space="preserve">снижение затрат по статье "Услуги сторонних организаций" обусловлен снижением объемов оказанных услуг  </t>
  </si>
  <si>
    <t>Услуги ТОО "Машзавода"</t>
  </si>
  <si>
    <t>Проверка приборов КИП и А</t>
  </si>
  <si>
    <t>Услуги по програмному обеспечению</t>
  </si>
  <si>
    <t>Услуги транспорта</t>
  </si>
  <si>
    <t>Экпертные услуги</t>
  </si>
  <si>
    <t>Услуги спецпрачечной (стирка спцодежды) (ЦМУ)</t>
  </si>
  <si>
    <t>Дератизационные и  дезинсекционные работы</t>
  </si>
  <si>
    <t>Услуги связи</t>
  </si>
  <si>
    <t>Услуги интернета, электронной почта,телефон</t>
  </si>
  <si>
    <t>Услуги складского хозяйства</t>
  </si>
  <si>
    <t>Услуги противопожарной защиты объектов и тех.обслуживанию приборов пож.сигнализации</t>
  </si>
  <si>
    <t>Охранные услуги и автоматизированной системы контроля допуска (АСКД)</t>
  </si>
  <si>
    <t>Услуги по содержанию территории</t>
  </si>
  <si>
    <t>Услуги по закупке ТМЗ и оборудования( отдел закупок)</t>
  </si>
  <si>
    <t xml:space="preserve"> Затраты по ПТО, СГМ, ОГЭ, СД по БП, ОСК </t>
  </si>
  <si>
    <t>Прочие затраты, всего, в том числе</t>
  </si>
  <si>
    <t>страхование ГПО работодателя</t>
  </si>
  <si>
    <t>рост затрат по статье "Страхование ГПО работодателя " сложился из-за увеличения стоимости предоставляемых услуг</t>
  </si>
  <si>
    <t>плата в бюджет за загрязнение окружающей среды</t>
  </si>
  <si>
    <t xml:space="preserve">снижение затрат по статье "Плата в бюджет за загрязнение окружающей среды" обусловлен снижением объемов оказанных услуг  </t>
  </si>
  <si>
    <t>медосмотр</t>
  </si>
  <si>
    <t xml:space="preserve">снижение затрат по статье "Медосмотр " обусловлено прохождением медицинского осмотра в 4 квартале  </t>
  </si>
  <si>
    <t>затраты по природоохранным мероприятиям</t>
  </si>
  <si>
    <t xml:space="preserve">снижение затрат по статье "Затраты по природоохранным мероприятиям" обусловлен снижением объемов оказанных услуг  </t>
  </si>
  <si>
    <t>Всего затрат на предоставление услуг</t>
  </si>
  <si>
    <t xml:space="preserve">Всего доходов </t>
  </si>
  <si>
    <t>Объем оказываемых услуг (товаров, работ)</t>
  </si>
  <si>
    <t>Тариф (без НДС)</t>
  </si>
  <si>
    <t>тенге/Гкал</t>
  </si>
  <si>
    <t>Наименование организации: АО "Ульбинский металлургический завод"</t>
  </si>
  <si>
    <t>Адрес: г.Усть-Каменогорск, пр.Абая 102</t>
  </si>
  <si>
    <t>Телефон: 8 (7232) 29-81-94</t>
  </si>
  <si>
    <t>Фамилия и телефон исполнителя: Клиновицкая А., т.29-80-21</t>
  </si>
  <si>
    <t>Руководитель ________________________________________________________</t>
  </si>
  <si>
    <t>Быков А.</t>
  </si>
  <si>
    <t>(Ф.И.О. подпись)</t>
  </si>
  <si>
    <t>Дата "_______"_______________20___года</t>
  </si>
  <si>
    <t>М.П.</t>
  </si>
</sst>
</file>

<file path=xl/styles.xml><?xml version="1.0" encoding="utf-8"?>
<styleSheet xmlns="http://schemas.openxmlformats.org/spreadsheetml/2006/main">
  <numFmts count="1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.000\ _₽_-;\-* #,##0.000\ _₽_-;_-* &quot;-&quot;??\ _₽_-;_-@_-"/>
    <numFmt numFmtId="16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imes New Roman"/>
      <family val="1"/>
    </font>
    <font>
      <sz val="10"/>
      <name val="Arial Cyr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3" fillId="0" borderId="0">
      <alignment/>
      <protection/>
    </xf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64" fontId="51" fillId="33" borderId="10" xfId="60" applyNumberFormat="1" applyFont="1" applyFill="1" applyBorder="1" applyAlignment="1">
      <alignment horizontal="center" vertical="center" wrapText="1"/>
    </xf>
    <xf numFmtId="165" fontId="51" fillId="33" borderId="10" xfId="6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66" fontId="51" fillId="33" borderId="10" xfId="0" applyNumberFormat="1" applyFont="1" applyFill="1" applyBorder="1" applyAlignment="1">
      <alignment horizontal="center" vertical="center" wrapText="1"/>
    </xf>
    <xf numFmtId="165" fontId="9" fillId="33" borderId="10" xfId="60" applyNumberFormat="1" applyFont="1" applyFill="1" applyBorder="1" applyAlignment="1">
      <alignment horizontal="center" vertical="center" wrapText="1"/>
    </xf>
    <xf numFmtId="164" fontId="9" fillId="33" borderId="10" xfId="60" applyFont="1" applyFill="1" applyBorder="1" applyAlignment="1">
      <alignment horizontal="center" vertical="center" wrapText="1"/>
    </xf>
    <xf numFmtId="164" fontId="52" fillId="33" borderId="10" xfId="6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da\AppData\Local\Temp\bat\&#1054;&#1090;&#1095;&#1077;&#1090;%20&#1080;&#1089;&#1087;&#1086;&#1083;&#1085;&#1077;&#1085;&#1080;&#1103;%20&#1058;&#1057;%20&#1079;&#1072;%202019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2019"/>
      <sheetName val="отчет 1 пол 2019"/>
      <sheetName val="1 полугодие смета"/>
      <sheetName val="свод услуг 1 пол 2019 "/>
      <sheetName val="расшифровка прочих 1  пол 2019 "/>
      <sheetName val="1 кв 2019"/>
      <sheetName val="отчет 2018"/>
      <sheetName val="ТС 2018"/>
      <sheetName val="смета 2018"/>
      <sheetName val="1 пол 2018"/>
      <sheetName val="расшифровка прочих 2018"/>
      <sheetName val="2017"/>
    </sheetNames>
    <sheetDataSet>
      <sheetData sheetId="0">
        <row r="17">
          <cell r="K17">
            <v>38950.25333333334</v>
          </cell>
        </row>
        <row r="18">
          <cell r="K18">
            <v>26672.02125</v>
          </cell>
        </row>
        <row r="19">
          <cell r="K19">
            <v>1129.3870833333333</v>
          </cell>
          <cell r="M19">
            <v>440.4249913206556</v>
          </cell>
        </row>
        <row r="20">
          <cell r="K20">
            <v>67.93083333333333</v>
          </cell>
          <cell r="M20">
            <v>27.174601307672997</v>
          </cell>
        </row>
        <row r="21">
          <cell r="K21">
            <v>3772.628333333333</v>
          </cell>
          <cell r="M21">
            <v>1696.3693761157194</v>
          </cell>
        </row>
        <row r="22">
          <cell r="K22">
            <v>21702.075</v>
          </cell>
          <cell r="M22">
            <v>8338.84910733154</v>
          </cell>
        </row>
        <row r="23">
          <cell r="K23">
            <v>9.05</v>
          </cell>
          <cell r="M23">
            <v>9.05</v>
          </cell>
        </row>
        <row r="24">
          <cell r="K24">
            <v>3.345</v>
          </cell>
          <cell r="M24">
            <v>1.2695</v>
          </cell>
        </row>
        <row r="26">
          <cell r="K26">
            <v>8369.28375</v>
          </cell>
        </row>
        <row r="27">
          <cell r="K27">
            <v>7641.430416666668</v>
          </cell>
          <cell r="M27">
            <v>5199.38</v>
          </cell>
        </row>
        <row r="28">
          <cell r="K28">
            <v>727.8579166666668</v>
          </cell>
          <cell r="M28">
            <v>503</v>
          </cell>
        </row>
        <row r="29">
          <cell r="K29">
            <v>0</v>
          </cell>
          <cell r="M29">
            <v>68.59</v>
          </cell>
        </row>
        <row r="30">
          <cell r="K30">
            <v>1593.505</v>
          </cell>
          <cell r="M30">
            <v>2430.0224482187245</v>
          </cell>
        </row>
        <row r="31">
          <cell r="K31">
            <v>120.55041666666668</v>
          </cell>
          <cell r="M31">
            <v>108.93393088496927</v>
          </cell>
        </row>
        <row r="32">
          <cell r="K32">
            <v>120.55041666666668</v>
          </cell>
        </row>
        <row r="33">
          <cell r="K33">
            <v>2077.4470833333335</v>
          </cell>
          <cell r="M33">
            <v>1196.521107881665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117.44541666666667</v>
          </cell>
        </row>
        <row r="50">
          <cell r="K50">
            <v>50.69833333333334</v>
          </cell>
          <cell r="M50">
            <v>62.55821592864</v>
          </cell>
        </row>
        <row r="51">
          <cell r="K51">
            <v>0.6924999999999999</v>
          </cell>
          <cell r="M51">
            <v>0.16473756996</v>
          </cell>
        </row>
        <row r="52">
          <cell r="K52">
            <v>59.68833333333334</v>
          </cell>
          <cell r="M52">
            <v>1.38274407126</v>
          </cell>
        </row>
        <row r="53">
          <cell r="K53">
            <v>6.366249999999999</v>
          </cell>
          <cell r="M53">
            <v>0.63241000580304</v>
          </cell>
        </row>
        <row r="54">
          <cell r="K54">
            <v>38950.25333333334</v>
          </cell>
        </row>
        <row r="55">
          <cell r="K55">
            <v>38950.25333333334</v>
          </cell>
        </row>
        <row r="56">
          <cell r="K56">
            <v>33.69</v>
          </cell>
          <cell r="M56">
            <v>12.784402</v>
          </cell>
        </row>
        <row r="57">
          <cell r="M57">
            <v>1066.84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6"/>
  <sheetViews>
    <sheetView tabSelected="1" zoomScalePageLayoutView="0" workbookViewId="0" topLeftCell="A1">
      <selection activeCell="B11" sqref="A10:G11"/>
    </sheetView>
  </sheetViews>
  <sheetFormatPr defaultColWidth="9.140625" defaultRowHeight="15" outlineLevelRow="1"/>
  <cols>
    <col min="1" max="1" width="28.28125" style="0" customWidth="1"/>
    <col min="2" max="2" width="12.140625" style="0" customWidth="1"/>
    <col min="3" max="3" width="19.140625" style="0" customWidth="1"/>
    <col min="4" max="4" width="20.57421875" style="0" customWidth="1"/>
    <col min="5" max="5" width="17.28125" style="0" customWidth="1"/>
    <col min="6" max="6" width="14.140625" style="0" customWidth="1"/>
    <col min="7" max="7" width="53.28125" style="0" customWidth="1"/>
    <col min="256" max="16384" width="28.28125" style="0" customWidth="1"/>
  </cols>
  <sheetData>
    <row r="1" spans="1:32" ht="18.75" customHeight="1">
      <c r="A1" s="1"/>
      <c r="B1" s="1"/>
      <c r="C1" s="1"/>
      <c r="D1" s="1"/>
      <c r="E1" s="1"/>
      <c r="F1" s="1" t="s">
        <v>0</v>
      </c>
      <c r="G1" s="2" t="s">
        <v>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>
      <c r="A2" s="1"/>
      <c r="B2" s="1"/>
      <c r="C2" s="1"/>
      <c r="D2" s="1"/>
      <c r="E2" s="1"/>
      <c r="F2" s="27" t="s">
        <v>2</v>
      </c>
      <c r="G2" s="2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 customHeight="1">
      <c r="A3" s="1"/>
      <c r="B3" s="1"/>
      <c r="C3" s="1"/>
      <c r="D3" s="1"/>
      <c r="E3" s="1"/>
      <c r="F3" s="3"/>
      <c r="G3" s="4" t="s">
        <v>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 customHeight="1">
      <c r="A4" s="1"/>
      <c r="B4" s="1"/>
      <c r="C4" s="1"/>
      <c r="D4" s="1"/>
      <c r="E4" s="1"/>
      <c r="F4" s="27" t="s">
        <v>4</v>
      </c>
      <c r="G4" s="2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 customHeight="1">
      <c r="A5" s="1"/>
      <c r="B5" s="1"/>
      <c r="C5" s="1"/>
      <c r="D5" s="1"/>
      <c r="E5" s="1"/>
      <c r="F5" s="27" t="s">
        <v>5</v>
      </c>
      <c r="G5" s="2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 customHeight="1">
      <c r="A6" s="1"/>
      <c r="B6" s="1"/>
      <c r="C6" s="1"/>
      <c r="D6" s="1"/>
      <c r="E6" s="1"/>
      <c r="F6" s="4"/>
      <c r="G6" s="4" t="s">
        <v>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 customHeight="1">
      <c r="A7" s="1"/>
      <c r="B7" s="1"/>
      <c r="C7" s="1"/>
      <c r="D7" s="1"/>
      <c r="E7" s="1"/>
      <c r="F7" s="4"/>
      <c r="G7" s="4" t="s">
        <v>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 customHeight="1">
      <c r="A8" s="1"/>
      <c r="B8" s="1"/>
      <c r="C8" s="1"/>
      <c r="D8" s="1"/>
      <c r="E8" s="1"/>
      <c r="F8" s="27" t="s">
        <v>8</v>
      </c>
      <c r="G8" s="2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1"/>
      <c r="B9" s="1"/>
      <c r="C9" s="1"/>
      <c r="D9" s="1"/>
      <c r="E9" s="1"/>
      <c r="F9" s="2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21.75" customHeight="1">
      <c r="A10" s="28" t="s">
        <v>9</v>
      </c>
      <c r="B10" s="29"/>
      <c r="C10" s="29"/>
      <c r="D10" s="29"/>
      <c r="E10" s="29"/>
      <c r="F10" s="29"/>
      <c r="G10" s="2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20.25" customHeight="1">
      <c r="A11" s="5"/>
      <c r="B11" s="30" t="s">
        <v>10</v>
      </c>
      <c r="C11" s="31"/>
      <c r="D11" s="31"/>
      <c r="E11" s="31"/>
      <c r="F11" s="31"/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1"/>
      <c r="B12" s="1"/>
      <c r="C12" s="1"/>
      <c r="D12" s="1"/>
      <c r="E12" s="1"/>
      <c r="F12" s="1"/>
      <c r="G12" s="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.75" customHeight="1">
      <c r="A13" s="24" t="s">
        <v>11</v>
      </c>
      <c r="B13" s="24" t="s">
        <v>12</v>
      </c>
      <c r="C13" s="24" t="s">
        <v>13</v>
      </c>
      <c r="D13" s="26" t="s">
        <v>14</v>
      </c>
      <c r="E13" s="24" t="s">
        <v>15</v>
      </c>
      <c r="F13" s="24" t="s">
        <v>16</v>
      </c>
      <c r="G13" s="24" t="s">
        <v>17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66.75" customHeight="1">
      <c r="A14" s="24"/>
      <c r="B14" s="24"/>
      <c r="C14" s="24"/>
      <c r="D14" s="26"/>
      <c r="E14" s="24"/>
      <c r="F14" s="24"/>
      <c r="G14" s="2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22.5" customHeight="1">
      <c r="A15" s="7">
        <v>1</v>
      </c>
      <c r="B15" s="7">
        <v>2</v>
      </c>
      <c r="C15" s="7">
        <v>3</v>
      </c>
      <c r="D15" s="8">
        <v>4</v>
      </c>
      <c r="E15" s="7">
        <v>5</v>
      </c>
      <c r="F15" s="7">
        <v>6</v>
      </c>
      <c r="G15" s="7">
        <v>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51" customHeight="1">
      <c r="A16" s="7" t="s">
        <v>18</v>
      </c>
      <c r="B16" s="9" t="s">
        <v>19</v>
      </c>
      <c r="C16" s="10">
        <f>'[1]отчет 2019'!K17</f>
        <v>38950.25333333334</v>
      </c>
      <c r="D16" s="10">
        <f>D17+D24+D28+D29+D31+D47</f>
        <v>20074.00367063661</v>
      </c>
      <c r="E16" s="10">
        <f>D16-C16</f>
        <v>-18876.24966269673</v>
      </c>
      <c r="F16" s="10">
        <f>E16/C16*100</f>
        <v>-48.46245671666164</v>
      </c>
      <c r="G16" s="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41.25" customHeight="1">
      <c r="A17" s="7" t="s">
        <v>20</v>
      </c>
      <c r="B17" s="9" t="s">
        <v>19</v>
      </c>
      <c r="C17" s="10">
        <f>'[1]отчет 2019'!K18</f>
        <v>26672.02125</v>
      </c>
      <c r="D17" s="10">
        <f>D18+D19+D20+D21</f>
        <v>10502.818076075588</v>
      </c>
      <c r="E17" s="10">
        <f aca="true" t="shared" si="0" ref="E17:E54">D17-C17</f>
        <v>-16169.203173924414</v>
      </c>
      <c r="F17" s="10">
        <f aca="true" t="shared" si="1" ref="F17:F54">E17/C17*100</f>
        <v>-60.622339125964864</v>
      </c>
      <c r="G17" s="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44.25" customHeight="1">
      <c r="A18" s="9" t="s">
        <v>21</v>
      </c>
      <c r="B18" s="9" t="s">
        <v>19</v>
      </c>
      <c r="C18" s="10">
        <f>'[1]отчет 2019'!K19</f>
        <v>1129.3870833333333</v>
      </c>
      <c r="D18" s="10">
        <f>'[1]отчет 2019'!M19</f>
        <v>440.4249913206556</v>
      </c>
      <c r="E18" s="10">
        <f t="shared" si="0"/>
        <v>-688.9620920126777</v>
      </c>
      <c r="F18" s="10">
        <f t="shared" si="1"/>
        <v>-61.003185017774264</v>
      </c>
      <c r="G18" s="9" t="s">
        <v>22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45" customHeight="1">
      <c r="A19" s="9" t="s">
        <v>23</v>
      </c>
      <c r="B19" s="9" t="s">
        <v>19</v>
      </c>
      <c r="C19" s="10">
        <f>'[1]отчет 2019'!K20</f>
        <v>67.93083333333333</v>
      </c>
      <c r="D19" s="10">
        <f>'[1]отчет 2019'!M20</f>
        <v>27.174601307672997</v>
      </c>
      <c r="E19" s="10">
        <f t="shared" si="0"/>
        <v>-40.756232025660324</v>
      </c>
      <c r="F19" s="10">
        <f t="shared" si="1"/>
        <v>-59.99666134768502</v>
      </c>
      <c r="G19" s="9" t="s">
        <v>24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31.5">
      <c r="A20" s="9" t="s">
        <v>25</v>
      </c>
      <c r="B20" s="9" t="s">
        <v>19</v>
      </c>
      <c r="C20" s="10">
        <f>'[1]отчет 2019'!K21</f>
        <v>3772.628333333333</v>
      </c>
      <c r="D20" s="10">
        <f>'[1]отчет 2019'!M21</f>
        <v>1696.3693761157194</v>
      </c>
      <c r="E20" s="10">
        <f t="shared" si="0"/>
        <v>-2076.258957217614</v>
      </c>
      <c r="F20" s="10">
        <f t="shared" si="1"/>
        <v>-55.034813232797845</v>
      </c>
      <c r="G20" s="9" t="s">
        <v>26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31.5" customHeight="1">
      <c r="A21" s="25" t="s">
        <v>27</v>
      </c>
      <c r="B21" s="9" t="s">
        <v>19</v>
      </c>
      <c r="C21" s="10">
        <f>'[1]отчет 2019'!K22</f>
        <v>21702.075</v>
      </c>
      <c r="D21" s="10">
        <f>'[1]отчет 2019'!M22</f>
        <v>8338.84910733154</v>
      </c>
      <c r="E21" s="10">
        <f t="shared" si="0"/>
        <v>-13363.22589266846</v>
      </c>
      <c r="F21" s="10">
        <f t="shared" si="1"/>
        <v>-61.5757981329825</v>
      </c>
      <c r="G21" s="25" t="s">
        <v>28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.75">
      <c r="A22" s="25"/>
      <c r="B22" s="9" t="s">
        <v>29</v>
      </c>
      <c r="C22" s="10">
        <f>'[1]отчет 2019'!K23</f>
        <v>9.05</v>
      </c>
      <c r="D22" s="10">
        <f>'[1]отчет 2019'!M23</f>
        <v>9.05</v>
      </c>
      <c r="E22" s="10">
        <f t="shared" si="0"/>
        <v>0</v>
      </c>
      <c r="F22" s="10">
        <f t="shared" si="1"/>
        <v>0</v>
      </c>
      <c r="G22" s="2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.75">
      <c r="A23" s="25"/>
      <c r="B23" s="9" t="s">
        <v>30</v>
      </c>
      <c r="C23" s="10">
        <f>'[1]отчет 2019'!K24</f>
        <v>3.345</v>
      </c>
      <c r="D23" s="11">
        <f>'[1]отчет 2019'!M24</f>
        <v>1.2695</v>
      </c>
      <c r="E23" s="10">
        <f t="shared" si="0"/>
        <v>-2.0755</v>
      </c>
      <c r="F23" s="10">
        <f t="shared" si="1"/>
        <v>-62.047832585949166</v>
      </c>
      <c r="G23" s="2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45.75" customHeight="1">
      <c r="A24" s="12" t="s">
        <v>31</v>
      </c>
      <c r="B24" s="9" t="s">
        <v>19</v>
      </c>
      <c r="C24" s="10">
        <f>'[1]отчет 2019'!K26</f>
        <v>8369.28375</v>
      </c>
      <c r="D24" s="10">
        <f>D25+D26+D27</f>
        <v>5770.97</v>
      </c>
      <c r="E24" s="10">
        <f t="shared" si="0"/>
        <v>-2598.3137500000003</v>
      </c>
      <c r="F24" s="10">
        <f t="shared" si="1"/>
        <v>-31.045831729626805</v>
      </c>
      <c r="G24" s="9" t="s"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47.25">
      <c r="A25" s="9" t="s">
        <v>32</v>
      </c>
      <c r="B25" s="9" t="s">
        <v>19</v>
      </c>
      <c r="C25" s="10">
        <f>'[1]отчет 2019'!K27</f>
        <v>7641.430416666668</v>
      </c>
      <c r="D25" s="10">
        <f>'[1]отчет 2019'!M27</f>
        <v>5199.38</v>
      </c>
      <c r="E25" s="10">
        <f t="shared" si="0"/>
        <v>-2442.050416666668</v>
      </c>
      <c r="F25" s="10">
        <f t="shared" si="1"/>
        <v>-31.958027273798496</v>
      </c>
      <c r="G25" s="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.75">
      <c r="A26" s="9" t="s">
        <v>33</v>
      </c>
      <c r="B26" s="9" t="s">
        <v>19</v>
      </c>
      <c r="C26" s="10">
        <f>'[1]отчет 2019'!K28</f>
        <v>727.8579166666668</v>
      </c>
      <c r="D26" s="10">
        <f>'[1]отчет 2019'!M28</f>
        <v>503</v>
      </c>
      <c r="E26" s="10">
        <f t="shared" si="0"/>
        <v>-224.85791666666682</v>
      </c>
      <c r="F26" s="10">
        <f t="shared" si="1"/>
        <v>-30.893105854565267</v>
      </c>
      <c r="G26" s="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31.5">
      <c r="A27" s="9" t="s">
        <v>34</v>
      </c>
      <c r="B27" s="9"/>
      <c r="C27" s="10">
        <f>'[1]отчет 2019'!K29</f>
        <v>0</v>
      </c>
      <c r="D27" s="10">
        <f>'[1]отчет 2019'!M29</f>
        <v>68.59</v>
      </c>
      <c r="E27" s="10"/>
      <c r="F27" s="10"/>
      <c r="G27" s="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47.25">
      <c r="A28" s="7" t="s">
        <v>35</v>
      </c>
      <c r="B28" s="9" t="s">
        <v>19</v>
      </c>
      <c r="C28" s="10">
        <f>'[1]отчет 2019'!K30</f>
        <v>1593.505</v>
      </c>
      <c r="D28" s="10">
        <f>'[1]отчет 2019'!M30</f>
        <v>2430.0224482187245</v>
      </c>
      <c r="E28" s="10">
        <f t="shared" si="0"/>
        <v>836.5174482187244</v>
      </c>
      <c r="F28" s="10">
        <f t="shared" si="1"/>
        <v>52.495439187120496</v>
      </c>
      <c r="G28" s="13" t="s">
        <v>36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34.5" customHeight="1">
      <c r="A29" s="7" t="s">
        <v>37</v>
      </c>
      <c r="B29" s="9" t="s">
        <v>19</v>
      </c>
      <c r="C29" s="10">
        <f>'[1]отчет 2019'!K31</f>
        <v>120.55041666666668</v>
      </c>
      <c r="D29" s="10">
        <f>D30</f>
        <v>108.93393088496927</v>
      </c>
      <c r="E29" s="10">
        <f t="shared" si="0"/>
        <v>-11.616485781697406</v>
      </c>
      <c r="F29" s="10">
        <f t="shared" si="1"/>
        <v>-9.636205417537536</v>
      </c>
      <c r="G29" s="9" t="s">
        <v>38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63" customHeight="1">
      <c r="A30" s="9" t="s">
        <v>39</v>
      </c>
      <c r="B30" s="9" t="s">
        <v>19</v>
      </c>
      <c r="C30" s="10">
        <f>'[1]отчет 2019'!K32</f>
        <v>120.55041666666668</v>
      </c>
      <c r="D30" s="10">
        <f>'[1]отчет 2019'!M31</f>
        <v>108.93393088496927</v>
      </c>
      <c r="E30" s="10">
        <f t="shared" si="0"/>
        <v>-11.616485781697406</v>
      </c>
      <c r="F30" s="10">
        <f t="shared" si="1"/>
        <v>-9.636205417537536</v>
      </c>
      <c r="G30" s="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66.75" customHeight="1">
      <c r="A31" s="7" t="s">
        <v>40</v>
      </c>
      <c r="B31" s="9" t="s">
        <v>19</v>
      </c>
      <c r="C31" s="10">
        <f>'[1]отчет 2019'!K33</f>
        <v>2077.4470833333335</v>
      </c>
      <c r="D31" s="10">
        <f>'[1]отчет 2019'!M33</f>
        <v>1196.521107881665</v>
      </c>
      <c r="E31" s="10">
        <f t="shared" si="0"/>
        <v>-880.9259754516684</v>
      </c>
      <c r="F31" s="10">
        <f t="shared" si="1"/>
        <v>-42.40425580603445</v>
      </c>
      <c r="G31" s="9" t="s">
        <v>41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34.5" customHeight="1" hidden="1" outlineLevel="1">
      <c r="A32" s="9" t="s">
        <v>42</v>
      </c>
      <c r="B32" s="9"/>
      <c r="C32" s="10">
        <f>'[1]отчет 2019'!K34</f>
        <v>0</v>
      </c>
      <c r="D32" s="10"/>
      <c r="E32" s="10">
        <f t="shared" si="0"/>
        <v>0</v>
      </c>
      <c r="F32" s="10" t="e">
        <f t="shared" si="1"/>
        <v>#DIV/0!</v>
      </c>
      <c r="G32" s="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34.5" customHeight="1" hidden="1" outlineLevel="1">
      <c r="A33" s="9" t="s">
        <v>43</v>
      </c>
      <c r="B33" s="9"/>
      <c r="C33" s="10">
        <f>'[1]отчет 2019'!K35</f>
        <v>0</v>
      </c>
      <c r="D33" s="10"/>
      <c r="E33" s="10">
        <f t="shared" si="0"/>
        <v>0</v>
      </c>
      <c r="F33" s="10" t="e">
        <f t="shared" si="1"/>
        <v>#DIV/0!</v>
      </c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33.75" customHeight="1" hidden="1" outlineLevel="1">
      <c r="A34" s="9" t="s">
        <v>44</v>
      </c>
      <c r="B34" s="9"/>
      <c r="C34" s="10">
        <f>'[1]отчет 2019'!K36</f>
        <v>0</v>
      </c>
      <c r="D34" s="10"/>
      <c r="E34" s="10">
        <f t="shared" si="0"/>
        <v>0</v>
      </c>
      <c r="F34" s="10" t="e">
        <f t="shared" si="1"/>
        <v>#DIV/0!</v>
      </c>
      <c r="G34" s="9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27.75" customHeight="1" hidden="1" outlineLevel="1">
      <c r="A35" s="9" t="s">
        <v>45</v>
      </c>
      <c r="B35" s="9"/>
      <c r="C35" s="10">
        <f>'[1]отчет 2019'!K37</f>
        <v>0</v>
      </c>
      <c r="D35" s="10"/>
      <c r="E35" s="10">
        <f t="shared" si="0"/>
        <v>0</v>
      </c>
      <c r="F35" s="10" t="e">
        <f t="shared" si="1"/>
        <v>#DIV/0!</v>
      </c>
      <c r="G35" s="9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22.5" customHeight="1" hidden="1" outlineLevel="1">
      <c r="A36" s="9" t="s">
        <v>46</v>
      </c>
      <c r="B36" s="9"/>
      <c r="C36" s="10">
        <f>'[1]отчет 2019'!K38</f>
        <v>0</v>
      </c>
      <c r="D36" s="10"/>
      <c r="E36" s="10">
        <f t="shared" si="0"/>
        <v>0</v>
      </c>
      <c r="F36" s="10" t="e">
        <f t="shared" si="1"/>
        <v>#DIV/0!</v>
      </c>
      <c r="G36" s="9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46.5" customHeight="1" hidden="1" outlineLevel="1">
      <c r="A37" s="9" t="s">
        <v>47</v>
      </c>
      <c r="B37" s="9"/>
      <c r="C37" s="10">
        <f>'[1]отчет 2019'!K39</f>
        <v>0</v>
      </c>
      <c r="D37" s="10"/>
      <c r="E37" s="10">
        <f t="shared" si="0"/>
        <v>0</v>
      </c>
      <c r="F37" s="10" t="e">
        <f t="shared" si="1"/>
        <v>#DIV/0!</v>
      </c>
      <c r="G37" s="9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47.25" customHeight="1" hidden="1" outlineLevel="1">
      <c r="A38" s="9" t="s">
        <v>48</v>
      </c>
      <c r="B38" s="9"/>
      <c r="C38" s="10">
        <f>'[1]отчет 2019'!K40</f>
        <v>0</v>
      </c>
      <c r="D38" s="10"/>
      <c r="E38" s="10">
        <f t="shared" si="0"/>
        <v>0</v>
      </c>
      <c r="F38" s="10" t="e">
        <f t="shared" si="1"/>
        <v>#DIV/0!</v>
      </c>
      <c r="G38" s="9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27" customHeight="1" hidden="1" outlineLevel="1">
      <c r="A39" s="9" t="s">
        <v>49</v>
      </c>
      <c r="B39" s="9"/>
      <c r="C39" s="10">
        <f>'[1]отчет 2019'!K41</f>
        <v>0</v>
      </c>
      <c r="D39" s="10"/>
      <c r="E39" s="10">
        <f t="shared" si="0"/>
        <v>0</v>
      </c>
      <c r="F39" s="10" t="e">
        <f t="shared" si="1"/>
        <v>#DIV/0!</v>
      </c>
      <c r="G39" s="9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48.75" customHeight="1" hidden="1" outlineLevel="1">
      <c r="A40" s="9" t="s">
        <v>50</v>
      </c>
      <c r="B40" s="9"/>
      <c r="C40" s="10">
        <f>'[1]отчет 2019'!K42</f>
        <v>0</v>
      </c>
      <c r="D40" s="10"/>
      <c r="E40" s="10">
        <f t="shared" si="0"/>
        <v>0</v>
      </c>
      <c r="F40" s="10" t="e">
        <f t="shared" si="1"/>
        <v>#DIV/0!</v>
      </c>
      <c r="G40" s="9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39.75" customHeight="1" hidden="1" outlineLevel="1">
      <c r="A41" s="9" t="s">
        <v>51</v>
      </c>
      <c r="B41" s="9"/>
      <c r="C41" s="10">
        <f>'[1]отчет 2019'!K43</f>
        <v>0</v>
      </c>
      <c r="D41" s="10"/>
      <c r="E41" s="10">
        <f t="shared" si="0"/>
        <v>0</v>
      </c>
      <c r="F41" s="10" t="e">
        <f t="shared" si="1"/>
        <v>#DIV/0!</v>
      </c>
      <c r="G41" s="9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76.5" customHeight="1" hidden="1" outlineLevel="1">
      <c r="A42" s="9" t="s">
        <v>52</v>
      </c>
      <c r="B42" s="9"/>
      <c r="C42" s="10">
        <f>'[1]отчет 2019'!K44</f>
        <v>0</v>
      </c>
      <c r="D42" s="10"/>
      <c r="E42" s="10">
        <f t="shared" si="0"/>
        <v>0</v>
      </c>
      <c r="F42" s="10" t="e">
        <f t="shared" si="1"/>
        <v>#DIV/0!</v>
      </c>
      <c r="G42" s="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66.75" customHeight="1" hidden="1" outlineLevel="1">
      <c r="A43" s="9" t="s">
        <v>53</v>
      </c>
      <c r="B43" s="9"/>
      <c r="C43" s="10">
        <f>'[1]отчет 2019'!K45</f>
        <v>0</v>
      </c>
      <c r="D43" s="10"/>
      <c r="E43" s="10">
        <f t="shared" si="0"/>
        <v>0</v>
      </c>
      <c r="F43" s="10" t="e">
        <f t="shared" si="1"/>
        <v>#DIV/0!</v>
      </c>
      <c r="G43" s="9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43.5" customHeight="1" hidden="1" outlineLevel="1">
      <c r="A44" s="9" t="s">
        <v>54</v>
      </c>
      <c r="B44" s="9"/>
      <c r="C44" s="10">
        <f>'[1]отчет 2019'!K46</f>
        <v>0</v>
      </c>
      <c r="D44" s="10"/>
      <c r="E44" s="10">
        <f t="shared" si="0"/>
        <v>0</v>
      </c>
      <c r="F44" s="10" t="e">
        <f t="shared" si="1"/>
        <v>#DIV/0!</v>
      </c>
      <c r="G44" s="9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66.75" customHeight="1" hidden="1" outlineLevel="1">
      <c r="A45" s="9" t="s">
        <v>55</v>
      </c>
      <c r="B45" s="9"/>
      <c r="C45" s="10">
        <f>'[1]отчет 2019'!K47</f>
        <v>0</v>
      </c>
      <c r="D45" s="10"/>
      <c r="E45" s="10">
        <f t="shared" si="0"/>
        <v>0</v>
      </c>
      <c r="F45" s="10" t="e">
        <f t="shared" si="1"/>
        <v>#DIV/0!</v>
      </c>
      <c r="G45" s="9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66.75" customHeight="1" hidden="1" outlineLevel="1">
      <c r="A46" s="9" t="s">
        <v>56</v>
      </c>
      <c r="B46" s="9"/>
      <c r="C46" s="10">
        <f>'[1]отчет 2019'!K48</f>
        <v>0</v>
      </c>
      <c r="D46" s="10"/>
      <c r="E46" s="10">
        <f t="shared" si="0"/>
        <v>0</v>
      </c>
      <c r="F46" s="10" t="e">
        <f t="shared" si="1"/>
        <v>#DIV/0!</v>
      </c>
      <c r="G46" s="9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33.75" customHeight="1" collapsed="1">
      <c r="A47" s="12" t="s">
        <v>57</v>
      </c>
      <c r="B47" s="9" t="s">
        <v>19</v>
      </c>
      <c r="C47" s="10">
        <f>'[1]отчет 2019'!K49</f>
        <v>117.44541666666667</v>
      </c>
      <c r="D47" s="10">
        <f>D48+D49+D50+D51</f>
        <v>64.73810757566305</v>
      </c>
      <c r="E47" s="10">
        <f t="shared" si="0"/>
        <v>-52.70730909100362</v>
      </c>
      <c r="F47" s="10">
        <f t="shared" si="1"/>
        <v>-44.87813197563715</v>
      </c>
      <c r="G47" s="1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51" customHeight="1">
      <c r="A48" s="9" t="s">
        <v>58</v>
      </c>
      <c r="B48" s="9" t="s">
        <v>19</v>
      </c>
      <c r="C48" s="10">
        <f>'[1]отчет 2019'!K50</f>
        <v>50.69833333333334</v>
      </c>
      <c r="D48" s="10">
        <f>'[1]отчет 2019'!M50</f>
        <v>62.55821592864</v>
      </c>
      <c r="E48" s="10">
        <f t="shared" si="0"/>
        <v>11.859882595306665</v>
      </c>
      <c r="F48" s="10">
        <f t="shared" si="1"/>
        <v>23.393042365574143</v>
      </c>
      <c r="G48" s="9" t="s">
        <v>59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47.25">
      <c r="A49" s="9" t="s">
        <v>60</v>
      </c>
      <c r="B49" s="9" t="s">
        <v>19</v>
      </c>
      <c r="C49" s="10">
        <f>'[1]отчет 2019'!K51</f>
        <v>0.6924999999999999</v>
      </c>
      <c r="D49" s="10">
        <f>'[1]отчет 2019'!M51</f>
        <v>0.16473756996</v>
      </c>
      <c r="E49" s="10">
        <f t="shared" si="0"/>
        <v>-0.5277624300399999</v>
      </c>
      <c r="F49" s="10">
        <f t="shared" si="1"/>
        <v>-76.21118123321298</v>
      </c>
      <c r="G49" s="9" t="s">
        <v>61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47.25">
      <c r="A50" s="9" t="s">
        <v>62</v>
      </c>
      <c r="B50" s="9" t="s">
        <v>19</v>
      </c>
      <c r="C50" s="10">
        <f>'[1]отчет 2019'!K52</f>
        <v>59.68833333333334</v>
      </c>
      <c r="D50" s="10">
        <f>'[1]отчет 2019'!M52</f>
        <v>1.38274407126</v>
      </c>
      <c r="E50" s="10">
        <f t="shared" si="0"/>
        <v>-58.30558926207334</v>
      </c>
      <c r="F50" s="10">
        <f t="shared" si="1"/>
        <v>-97.68339306186023</v>
      </c>
      <c r="G50" s="9" t="s">
        <v>63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47.25">
      <c r="A51" s="9" t="s">
        <v>64</v>
      </c>
      <c r="B51" s="9" t="s">
        <v>19</v>
      </c>
      <c r="C51" s="10">
        <f>'[1]отчет 2019'!K53</f>
        <v>6.366249999999999</v>
      </c>
      <c r="D51" s="10">
        <f>'[1]отчет 2019'!M53</f>
        <v>0.63241000580304</v>
      </c>
      <c r="E51" s="10">
        <f t="shared" si="0"/>
        <v>-5.733839994196959</v>
      </c>
      <c r="F51" s="10">
        <f t="shared" si="1"/>
        <v>-90.0662084303469</v>
      </c>
      <c r="G51" s="9" t="s">
        <v>65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31.5">
      <c r="A52" s="7" t="s">
        <v>66</v>
      </c>
      <c r="B52" s="9" t="s">
        <v>19</v>
      </c>
      <c r="C52" s="10">
        <f>'[1]отчет 2019'!K54</f>
        <v>38950.25333333334</v>
      </c>
      <c r="D52" s="10">
        <f>D16</f>
        <v>20074.00367063661</v>
      </c>
      <c r="E52" s="10">
        <f t="shared" si="0"/>
        <v>-18876.24966269673</v>
      </c>
      <c r="F52" s="10">
        <f t="shared" si="1"/>
        <v>-48.46245671666164</v>
      </c>
      <c r="G52" s="9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.75">
      <c r="A53" s="7" t="s">
        <v>67</v>
      </c>
      <c r="B53" s="9" t="s">
        <v>19</v>
      </c>
      <c r="C53" s="10">
        <f>'[1]отчет 2019'!K55</f>
        <v>38950.25333333334</v>
      </c>
      <c r="D53" s="10">
        <f>D54*1066.84</f>
        <v>13638.91142968</v>
      </c>
      <c r="E53" s="10">
        <f t="shared" si="0"/>
        <v>-25311.34190365334</v>
      </c>
      <c r="F53" s="10">
        <f t="shared" si="1"/>
        <v>-64.98376708115549</v>
      </c>
      <c r="G53" s="1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32.25" customHeight="1">
      <c r="A54" s="7" t="s">
        <v>68</v>
      </c>
      <c r="B54" s="9" t="s">
        <v>30</v>
      </c>
      <c r="C54" s="10">
        <f>'[1]отчет 2019'!K56</f>
        <v>33.69</v>
      </c>
      <c r="D54" s="16">
        <f>'[1]отчет 2019'!M56</f>
        <v>12.784402</v>
      </c>
      <c r="E54" s="10">
        <f t="shared" si="0"/>
        <v>-20.905597999999998</v>
      </c>
      <c r="F54" s="10">
        <f t="shared" si="1"/>
        <v>-62.05282873256159</v>
      </c>
      <c r="G54" s="9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5.75">
      <c r="A55" s="7" t="s">
        <v>69</v>
      </c>
      <c r="B55" s="9" t="s">
        <v>70</v>
      </c>
      <c r="C55" s="10"/>
      <c r="D55" s="17">
        <f>'[1]отчет 2019'!M57</f>
        <v>1066.84</v>
      </c>
      <c r="E55" s="18"/>
      <c r="F55" s="18"/>
      <c r="G55" s="19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5">
      <c r="A56" s="1"/>
      <c r="B56" s="1"/>
      <c r="C56" s="1"/>
      <c r="D56" s="1"/>
      <c r="E56" s="1"/>
      <c r="F56" s="1"/>
      <c r="G56" s="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7.25" customHeight="1">
      <c r="A57" s="22" t="s">
        <v>71</v>
      </c>
      <c r="B57" s="22"/>
      <c r="C57" s="22"/>
      <c r="D57" s="22"/>
      <c r="E57" s="20"/>
      <c r="F57" s="1"/>
      <c r="G57" s="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9.5" customHeight="1">
      <c r="A58" s="22" t="s">
        <v>72</v>
      </c>
      <c r="B58" s="22"/>
      <c r="C58" s="22"/>
      <c r="D58" s="1"/>
      <c r="E58" s="1"/>
      <c r="F58" s="1"/>
      <c r="G58" s="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>
      <c r="A59" s="1" t="s">
        <v>73</v>
      </c>
      <c r="B59" s="1"/>
      <c r="C59" s="1"/>
      <c r="D59" s="1"/>
      <c r="E59" s="1"/>
      <c r="F59" s="1"/>
      <c r="G59" s="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9.5" customHeight="1">
      <c r="A60" s="22" t="s">
        <v>74</v>
      </c>
      <c r="B60" s="22"/>
      <c r="C60" s="22"/>
      <c r="D60" s="1"/>
      <c r="E60" s="1"/>
      <c r="F60" s="1"/>
      <c r="G60" s="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21.75" customHeight="1">
      <c r="A61" s="22" t="s">
        <v>75</v>
      </c>
      <c r="B61" s="22"/>
      <c r="C61" s="22"/>
      <c r="D61" s="22"/>
      <c r="E61" s="21" t="s">
        <v>76</v>
      </c>
      <c r="F61" s="1"/>
      <c r="G61" s="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>
      <c r="A62" s="23" t="s">
        <v>77</v>
      </c>
      <c r="B62" s="23"/>
      <c r="C62" s="23"/>
      <c r="D62" s="23"/>
      <c r="E62" s="1"/>
      <c r="F62" s="1"/>
      <c r="G62" s="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32.25" customHeight="1">
      <c r="A63" s="22" t="s">
        <v>78</v>
      </c>
      <c r="B63" s="22"/>
      <c r="C63" s="22"/>
      <c r="D63" s="1"/>
      <c r="E63" s="1"/>
      <c r="F63" s="1"/>
      <c r="G63" s="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>
      <c r="A64" s="1" t="s">
        <v>79</v>
      </c>
      <c r="B64" s="1"/>
      <c r="C64" s="1"/>
      <c r="D64" s="1"/>
      <c r="E64" s="1"/>
      <c r="F64" s="1"/>
      <c r="G64" s="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5">
      <c r="A65" s="1"/>
      <c r="B65" s="1" t="s">
        <v>0</v>
      </c>
      <c r="C65" s="1" t="s">
        <v>0</v>
      </c>
      <c r="D65" s="1"/>
      <c r="E65" s="1"/>
      <c r="F65" s="1"/>
      <c r="G65" s="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30" customHeight="1">
      <c r="A66" s="1"/>
      <c r="B66" s="1"/>
      <c r="C66" s="1"/>
      <c r="D66" s="1"/>
      <c r="E66" s="1"/>
      <c r="F66" s="1"/>
      <c r="G66" s="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5">
      <c r="A67" s="1"/>
      <c r="B67" s="1"/>
      <c r="C67" s="1"/>
      <c r="D67" s="1"/>
      <c r="E67" s="1"/>
      <c r="F67" s="1"/>
      <c r="G67" s="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5">
      <c r="A68" s="1"/>
      <c r="B68" s="1"/>
      <c r="C68" s="1"/>
      <c r="D68" s="1"/>
      <c r="E68" s="1"/>
      <c r="F68" s="1"/>
      <c r="G68" s="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5">
      <c r="A69" s="1"/>
      <c r="B69" s="1"/>
      <c r="C69" s="1"/>
      <c r="D69" s="1"/>
      <c r="E69" s="1"/>
      <c r="F69" s="1"/>
      <c r="G69" s="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5">
      <c r="A70" s="1"/>
      <c r="B70" s="1"/>
      <c r="C70" s="1"/>
      <c r="D70" s="1"/>
      <c r="E70" s="1"/>
      <c r="F70" s="1"/>
      <c r="G70" s="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5">
      <c r="A71" s="1"/>
      <c r="B71" s="1"/>
      <c r="C71" s="1"/>
      <c r="D71" s="1"/>
      <c r="E71" s="1"/>
      <c r="F71" s="1"/>
      <c r="G71" s="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5">
      <c r="A72" s="1"/>
      <c r="B72" s="1"/>
      <c r="C72" s="1"/>
      <c r="D72" s="1"/>
      <c r="E72" s="1"/>
      <c r="F72" s="1"/>
      <c r="G72" s="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5">
      <c r="A73" s="1"/>
      <c r="B73" s="1"/>
      <c r="C73" s="1"/>
      <c r="D73" s="1"/>
      <c r="E73" s="1"/>
      <c r="F73" s="1"/>
      <c r="G73" s="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5">
      <c r="A74" s="1"/>
      <c r="B74" s="1"/>
      <c r="C74" s="1"/>
      <c r="D74" s="1"/>
      <c r="E74" s="1"/>
      <c r="F74" s="1"/>
      <c r="G74" s="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5">
      <c r="A75" s="1"/>
      <c r="B75" s="1"/>
      <c r="C75" s="1"/>
      <c r="D75" s="1"/>
      <c r="E75" s="1"/>
      <c r="F75" s="1"/>
      <c r="G75" s="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5">
      <c r="A76" s="1"/>
      <c r="B76" s="1"/>
      <c r="C76" s="1"/>
      <c r="D76" s="1"/>
      <c r="E76" s="1"/>
      <c r="F76" s="1"/>
      <c r="G76" s="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5">
      <c r="A77" s="1"/>
      <c r="B77" s="1"/>
      <c r="C77" s="1"/>
      <c r="D77" s="1"/>
      <c r="E77" s="1"/>
      <c r="F77" s="1"/>
      <c r="G77" s="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5">
      <c r="A78" s="1"/>
      <c r="B78" s="1"/>
      <c r="C78" s="1"/>
      <c r="D78" s="1"/>
      <c r="E78" s="1"/>
      <c r="F78" s="1"/>
      <c r="G78" s="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5">
      <c r="A79" s="1"/>
      <c r="B79" s="1"/>
      <c r="C79" s="1"/>
      <c r="D79" s="1"/>
      <c r="E79" s="1"/>
      <c r="F79" s="1"/>
      <c r="G79" s="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5">
      <c r="A80" s="1"/>
      <c r="B80" s="1"/>
      <c r="C80" s="1"/>
      <c r="D80" s="1"/>
      <c r="E80" s="1"/>
      <c r="F80" s="1"/>
      <c r="G80" s="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5">
      <c r="A81" s="1"/>
      <c r="B81" s="1"/>
      <c r="C81" s="1"/>
      <c r="D81" s="1"/>
      <c r="E81" s="1"/>
      <c r="F81" s="1"/>
      <c r="G81" s="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5">
      <c r="A82" s="1"/>
      <c r="B82" s="1"/>
      <c r="C82" s="1"/>
      <c r="D82" s="1"/>
      <c r="E82" s="1"/>
      <c r="F82" s="1"/>
      <c r="G82" s="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">
      <c r="A83" s="1"/>
      <c r="B83" s="1"/>
      <c r="C83" s="1"/>
      <c r="D83" s="1"/>
      <c r="E83" s="1"/>
      <c r="F83" s="1"/>
      <c r="G83" s="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5">
      <c r="A84" s="1"/>
      <c r="B84" s="1"/>
      <c r="C84" s="1"/>
      <c r="D84" s="1"/>
      <c r="E84" s="1"/>
      <c r="F84" s="1"/>
      <c r="G84" s="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5">
      <c r="A85" s="1"/>
      <c r="B85" s="1"/>
      <c r="C85" s="1"/>
      <c r="D85" s="1"/>
      <c r="E85" s="1"/>
      <c r="F85" s="1"/>
      <c r="G85" s="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5">
      <c r="A86" s="1"/>
      <c r="B86" s="1"/>
      <c r="C86" s="1"/>
      <c r="D86" s="1"/>
      <c r="E86" s="1"/>
      <c r="F86" s="1"/>
      <c r="G86" s="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5">
      <c r="A87" s="1"/>
      <c r="B87" s="1"/>
      <c r="C87" s="1"/>
      <c r="D87" s="1"/>
      <c r="E87" s="1"/>
      <c r="F87" s="1"/>
      <c r="G87" s="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5">
      <c r="A88" s="1"/>
      <c r="B88" s="1"/>
      <c r="C88" s="1"/>
      <c r="D88" s="1"/>
      <c r="E88" s="1"/>
      <c r="F88" s="1"/>
      <c r="G88" s="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5">
      <c r="A89" s="1"/>
      <c r="B89" s="1"/>
      <c r="C89" s="1"/>
      <c r="D89" s="1"/>
      <c r="E89" s="1"/>
      <c r="F89" s="1"/>
      <c r="G89" s="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5">
      <c r="A90" s="1"/>
      <c r="B90" s="1"/>
      <c r="C90" s="1"/>
      <c r="D90" s="1"/>
      <c r="E90" s="1"/>
      <c r="F90" s="1"/>
      <c r="G90" s="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5">
      <c r="A91" s="1"/>
      <c r="B91" s="1"/>
      <c r="C91" s="1"/>
      <c r="D91" s="1"/>
      <c r="E91" s="1"/>
      <c r="F91" s="1"/>
      <c r="G91" s="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5">
      <c r="A92" s="1"/>
      <c r="B92" s="1"/>
      <c r="C92" s="1"/>
      <c r="D92" s="1"/>
      <c r="E92" s="1"/>
      <c r="F92" s="1"/>
      <c r="G92" s="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5">
      <c r="A93" s="3"/>
      <c r="B93" s="3"/>
      <c r="C93" s="3"/>
      <c r="D93" s="3"/>
      <c r="E93" s="3"/>
      <c r="F93" s="1"/>
      <c r="G93" s="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5">
      <c r="A94" s="3"/>
      <c r="B94" s="3"/>
      <c r="C94" s="3"/>
      <c r="D94" s="3"/>
      <c r="E94" s="3"/>
      <c r="F94" s="1"/>
      <c r="G94" s="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5">
      <c r="A95" s="3"/>
      <c r="B95" s="3"/>
      <c r="C95" s="3"/>
      <c r="D95" s="3"/>
      <c r="E95" s="3"/>
      <c r="F95" s="1"/>
      <c r="G95" s="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5">
      <c r="A96" s="3"/>
      <c r="B96" s="3"/>
      <c r="C96" s="3"/>
      <c r="D96" s="3"/>
      <c r="E96" s="3"/>
      <c r="F96" s="1"/>
      <c r="G96" s="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5">
      <c r="A97" s="3"/>
      <c r="B97" s="3"/>
      <c r="C97" s="3"/>
      <c r="D97" s="3"/>
      <c r="E97" s="3"/>
      <c r="F97" s="1"/>
      <c r="G97" s="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5">
      <c r="A98" s="3"/>
      <c r="B98" s="3"/>
      <c r="C98" s="3"/>
      <c r="D98" s="3"/>
      <c r="E98" s="3"/>
      <c r="F98" s="1"/>
      <c r="G98" s="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5">
      <c r="A99" s="3"/>
      <c r="B99" s="3"/>
      <c r="C99" s="3"/>
      <c r="D99" s="3"/>
      <c r="E99" s="3"/>
      <c r="F99" s="1"/>
      <c r="G99" s="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5">
      <c r="A100" s="3"/>
      <c r="B100" s="3"/>
      <c r="C100" s="3"/>
      <c r="D100" s="3"/>
      <c r="E100" s="3"/>
      <c r="F100" s="1"/>
      <c r="G100" s="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5">
      <c r="A101" s="3"/>
      <c r="B101" s="3"/>
      <c r="C101" s="3"/>
      <c r="D101" s="3"/>
      <c r="E101" s="3"/>
      <c r="F101" s="1"/>
      <c r="G101" s="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5">
      <c r="A102" s="3"/>
      <c r="B102" s="3"/>
      <c r="C102" s="3"/>
      <c r="D102" s="3"/>
      <c r="E102" s="3"/>
      <c r="F102" s="1"/>
      <c r="G102" s="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6:32" ht="15">
      <c r="F103" s="1"/>
      <c r="G103" s="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6:32" ht="15">
      <c r="F104" s="1"/>
      <c r="G104" s="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6:32" ht="15">
      <c r="F105" s="1"/>
      <c r="G105" s="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6:32" ht="15">
      <c r="F106" s="1"/>
      <c r="G106" s="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6:32" ht="1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6:32" ht="1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6:32" ht="1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6:32" ht="1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6:32" ht="1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6:32" ht="1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6:32" ht="1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6:32" ht="1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6:32" ht="1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6:32" ht="1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</sheetData>
  <sheetProtection/>
  <mergeCells count="21">
    <mergeCell ref="B11:F11"/>
    <mergeCell ref="F2:G2"/>
    <mergeCell ref="F4:G4"/>
    <mergeCell ref="F5:G5"/>
    <mergeCell ref="F8:G8"/>
    <mergeCell ref="A10:G10"/>
    <mergeCell ref="A61:D61"/>
    <mergeCell ref="A62:D62"/>
    <mergeCell ref="A63:C63"/>
    <mergeCell ref="G13:G14"/>
    <mergeCell ref="A21:A23"/>
    <mergeCell ref="G21:G23"/>
    <mergeCell ref="A57:D57"/>
    <mergeCell ref="A58:C58"/>
    <mergeCell ref="A60:C60"/>
    <mergeCell ref="A13:A14"/>
    <mergeCell ref="B13:B14"/>
    <mergeCell ref="C13:C14"/>
    <mergeCell ref="D13:D14"/>
    <mergeCell ref="E13:E14"/>
    <mergeCell ref="F13:F14"/>
  </mergeCells>
  <printOptions/>
  <pageMargins left="0.9055118110236221" right="0.11811023622047245" top="0.5511811023622047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"УМЗ"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 Вячеслав Сафронович</dc:creator>
  <cp:keywords/>
  <dc:description/>
  <cp:lastModifiedBy>Пользователь Windows</cp:lastModifiedBy>
  <dcterms:created xsi:type="dcterms:W3CDTF">2019-07-17T09:55:23Z</dcterms:created>
  <dcterms:modified xsi:type="dcterms:W3CDTF">2019-07-23T03:56:34Z</dcterms:modified>
  <cp:category/>
  <cp:version/>
  <cp:contentType/>
  <cp:contentStatus/>
</cp:coreProperties>
</file>