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Ф1" sheetId="5" r:id="rId1"/>
    <sheet name="Ф2" sheetId="6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localSheetId="0" hidden="1">'[5]Prelim Cost'!$B$31:$L$31</definedName>
    <definedName name="__1__123Graph_ACHART_3" localSheetId="1" hidden="1">'[5]Prelim Cost'!$B$31:$L$31</definedName>
    <definedName name="__1__123Graph_ACHART_3" hidden="1">'[5]Prelim Cost'!$B$31:$L$31</definedName>
    <definedName name="__2__123Graph_BCHART_3" localSheetId="0" hidden="1">'[5]Prelim Cost'!$B$33:$L$33</definedName>
    <definedName name="__2__123Graph_BCHART_3" localSheetId="1" hidden="1">'[5]Prelim Cost'!$B$33:$L$33</definedName>
    <definedName name="__2__123Graph_BCHART_3" hidden="1">'[5]Prelim Cost'!$B$33:$L$33</definedName>
    <definedName name="__3__123Graph_CCHART_3" localSheetId="0" hidden="1">'[5]Prelim Cost'!$B$36:$L$36</definedName>
    <definedName name="__3__123Graph_CCHART_3" localSheetId="1" hidden="1">'[5]Prelim Cost'!$B$36:$L$36</definedName>
    <definedName name="__3__123Graph_CCHART_3" hidden="1">'[5]Prelim Cost'!$B$36:$L$36</definedName>
    <definedName name="__5450_01">#REF!</definedName>
    <definedName name="__5456_n">#REF!</definedName>
    <definedName name="__A70000" localSheetId="0">'[6]B-4'!#REF!</definedName>
    <definedName name="__A70000" localSheetId="1">'[6]B-4'!#REF!</definedName>
    <definedName name="__A70000">'[7]B-4'!#REF!</definedName>
    <definedName name="__A80000" localSheetId="0">'[6]B-4'!#REF!</definedName>
    <definedName name="__A80000" localSheetId="1">'[6]B-4'!#REF!</definedName>
    <definedName name="__A80000">'[7]B-4'!#REF!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 localSheetId="0">[8]Расчет_Ин!$H$8</definedName>
    <definedName name="__MIF1" localSheetId="1">[8]Расчет_Ин!$H$8</definedName>
    <definedName name="__MIF1">[9]Расчет_Ин!$H$8</definedName>
    <definedName name="__MIF2">#REF!</definedName>
    <definedName name="__RA1">#REF!</definedName>
    <definedName name="__sh1" localSheetId="0">'[10]I-Index'!#REF!</definedName>
    <definedName name="__sh1" localSheetId="1">'[10]I-Index'!#REF!</definedName>
    <definedName name="__sh1">'[11]I-Index'!#REF!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'[12]Prelim Cost'!$B$33:$L$33</definedName>
    <definedName name="_123" hidden="1">'[13]Prelim Cost'!$B$31:$L$31</definedName>
    <definedName name="_1234" hidden="1">'[12]Prelim Cost'!$B$36:$L$36</definedName>
    <definedName name="_123Gr" hidden="1">'[12]Prelim Cost'!$B$31:$L$31</definedName>
    <definedName name="_123Graph_ACHART2" hidden="1">'[13]Prelim Cost'!$B$31:$L$31</definedName>
    <definedName name="_124" hidden="1">'[13]Prelim Cost'!$B$31:$L$31</definedName>
    <definedName name="_125" hidden="1">'[13]Prelim Cost'!$B$33:$L$33</definedName>
    <definedName name="_126" hidden="1">'[13]Prelim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'[14]A-20'!$C$149</definedName>
    <definedName name="_4151_01">'[14]A-20'!$E$149</definedName>
    <definedName name="_4151_n">#REF!</definedName>
    <definedName name="_4152_00">'[14]A-20'!$C$150</definedName>
    <definedName name="_4152_01">'[14]A-20'!$E$150</definedName>
    <definedName name="_4152_n">#REF!</definedName>
    <definedName name="_4155_00">'[14]A-20'!$C$151</definedName>
    <definedName name="_4155_01">'[14]A-20'!$E$151</definedName>
    <definedName name="_4155_n">'[14]A-20'!$B$151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'[14]A-20'!$C$170</definedName>
    <definedName name="_4450_01">'[14]A-20'!$E$170</definedName>
    <definedName name="_4450_n">'[14]A-20'!$B$170</definedName>
    <definedName name="_4490_n">#REF!</definedName>
    <definedName name="_4491_00">'[14]A-20'!$C$173</definedName>
    <definedName name="_4491_01">'[14]A-20'!$E$173</definedName>
    <definedName name="_4491_n">'[14]A-20'!$B$173</definedName>
    <definedName name="_4500_n">#REF!</definedName>
    <definedName name="_4510_00">'[14]A-20'!$C$176</definedName>
    <definedName name="_4510_01">'[14]A-20'!$E$176</definedName>
    <definedName name="_4510_n">'[14]A-20'!$B$176</definedName>
    <definedName name="_4530_00">'[14]A-20'!$C$177</definedName>
    <definedName name="_4530_01">'[14]A-20'!$E$177</definedName>
    <definedName name="_4530_n">'[14]A-20'!$B$177</definedName>
    <definedName name="_4600_n">#REF!</definedName>
    <definedName name="_4601_00">#REF!</definedName>
    <definedName name="_4601_01">#REF!</definedName>
    <definedName name="_4601_n">#REF!</definedName>
    <definedName name="_4603_00">'[14]A-20'!$C$181</definedName>
    <definedName name="_4603_01">'[14]A-20'!$E$181</definedName>
    <definedName name="_4603_n">'[14]A-20'!$B$181</definedName>
    <definedName name="_4604_00">'[14]A-20'!$C$182</definedName>
    <definedName name="_4604_01">'[14]A-20'!$E$182</definedName>
    <definedName name="_4604_n">'[14]A-20'!$B$182</definedName>
    <definedName name="_4606_00">'[14]A-20'!$C$183</definedName>
    <definedName name="_4606_01">'[14]A-20'!$E$183</definedName>
    <definedName name="_4606_n">'[14]A-20'!$B$183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'[14]A-20'!$C$188</definedName>
    <definedName name="_4703_01">'[14]A-20'!$E$188</definedName>
    <definedName name="_4703_n">'[14]A-20'!$B$188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[15]B1.2!#REF!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'[14]A-20'!$C$27</definedName>
    <definedName name="_5302_01">'[14]A-20'!$E$27</definedName>
    <definedName name="_5302_n">'[14]A-20'!$B$27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'[14]A-20'!$C$41</definedName>
    <definedName name="_5510_01">'[14]A-20'!$E$41</definedName>
    <definedName name="_5510_n">'[14]A-20'!$B$41</definedName>
    <definedName name="_5530_00">'[14]A-20'!$C$42</definedName>
    <definedName name="_5530_01">'[14]A-20'!$E$42</definedName>
    <definedName name="_5530_n">'[14]A-20'!$B$42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'[14]A-20'!$C$46</definedName>
    <definedName name="_5602_01">'[14]A-20'!$E$46</definedName>
    <definedName name="_5602_n">#REF!</definedName>
    <definedName name="_5603_00">'[14]A-20'!$C$47</definedName>
    <definedName name="_5603_01">'[14]A-20'!$E$47</definedName>
    <definedName name="_5603_n">'[14]A-20'!$B$47</definedName>
    <definedName name="_5604_00">'[14]A-20'!$C$48</definedName>
    <definedName name="_5604_01">'[14]A-20'!$E$48</definedName>
    <definedName name="_5604_n">'[14]A-20'!$B$48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'[14]A-20'!$C$53</definedName>
    <definedName name="_5703_01">'[14]A-20'!$E$53</definedName>
    <definedName name="_5703_n">'[14]A-20'!$B$53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'[16]B-4'!#REF!</definedName>
    <definedName name="_A80000">'[16]B-4'!#REF!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[17]Расчет_Ин!$H$8</definedName>
    <definedName name="_MIF2">#REF!</definedName>
    <definedName name="_RA1">#REF!</definedName>
    <definedName name="_sh1" localSheetId="0">'[18]I-Index'!#REF!</definedName>
    <definedName name="_sh1" localSheetId="1">'[18]I-Index'!#REF!</definedName>
    <definedName name="_sh1">'[19]I-Index'!#REF!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'[16]Bal Sheet'!#REF!</definedName>
    <definedName name="ARP_Threshold">'[16]Bal Sheet'!#REF!</definedName>
    <definedName name="as">[20]Dictionaries!$C$2:$C$5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'[13]CamKum Prod'!$H$11</definedName>
    <definedName name="BS">'[21]B-1.7'!$A$1:$D$65536</definedName>
    <definedName name="Capital">#REF!</definedName>
    <definedName name="CASHCVNMAY">'[22]Cash CCI Detail'!$G$28+'[22]Cash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[23]Info!$G$6</definedName>
    <definedName name="Code">#REF!</definedName>
    <definedName name="CompOt">'[24]5R'!CompOt</definedName>
    <definedName name="CompRas">'[24]5R'!CompRas</definedName>
    <definedName name="Current">#REF!</definedName>
    <definedName name="CY_Administration">'[16]Income Statement'!#REF!</definedName>
    <definedName name="CY_Cost_of_Sales">'[16]Income Statement'!#REF!</definedName>
    <definedName name="CY_Current_Liabilities">'[16]Bal Sheet'!#REF!</definedName>
    <definedName name="CY_Depreciation">'[16]Income Statement'!#REF!</definedName>
    <definedName name="CY_Gross_Profit">'[16]Income Statement'!#REF!</definedName>
    <definedName name="CY_Interest_Expense">'[16]Income Statement'!#REF!</definedName>
    <definedName name="CY_Market_Value_of_Equity">'[16]Income Statement'!#REF!</definedName>
    <definedName name="CY_Marketable_Sec">'[16]Bal Sheet'!#REF!</definedName>
    <definedName name="CY_NET_PROFIT">'[16]Income Statement'!#REF!</definedName>
    <definedName name="CY_Operating_Income">'[16]Income Statement'!#REF!</definedName>
    <definedName name="CY_Other">'[16]Income Statement'!#REF!</definedName>
    <definedName name="CY_Other_LT_Assets">'[16]Bal Sheet'!#REF!</definedName>
    <definedName name="CY_Preferred_Stock">'[16]Bal Sheet'!#REF!</definedName>
    <definedName name="CY_Selling">'[16]Income Statement'!#REF!</definedName>
    <definedName name="CY_Tangible_Net_Worth">'[16]Income Statement'!#REF!</definedName>
    <definedName name="CY_Taxes">'[16]Income Statement'!#REF!</definedName>
    <definedName name="CY_Working_Capital">'[16]Income Statement'!#REF!</definedName>
    <definedName name="dItemsToTest">#REF!</definedName>
    <definedName name="dPlanningMateriality">[25]Sheet1!$B$45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'[24]5R'!ew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'[26]новая _5'!#REF!</definedName>
    <definedName name="Expense">#REF!</definedName>
    <definedName name="fg">'[24]5R'!fg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'[27]56_1'!hj</definedName>
    <definedName name="IAS_BS1998">#REF!</definedName>
    <definedName name="IAS_IS1998">#REF!</definedName>
    <definedName name="INV">#REF!</definedName>
    <definedName name="item">[28]Статьи!$A$3:$B$55</definedName>
    <definedName name="itemm">[29]Статьи!$A$3:$B$42</definedName>
    <definedName name="k">'[24]5R'!k</definedName>
    <definedName name="kjj" hidden="1">'[13]Prelim Cost'!$B$31:$L$31</definedName>
    <definedName name="kto">[30]Форма2!$C$19:$C$24,[30]Форма2!$E$19:$F$24,[30]Форма2!$D$26:$F$31,[30]Форма2!$C$33:$C$38,[30]Форма2!$E$33:$F$38,[30]Форма2!$D$40:$F$43,[30]Форма2!$C$45:$C$48,[30]Форма2!$E$45:$F$48,[30]Форма2!$C$19</definedName>
    <definedName name="L_Adjust">[31]Links!$H$1:$H$65536</definedName>
    <definedName name="L_AJE_Tot">[31]Links!$G$1:$G$65536</definedName>
    <definedName name="L_CY_Beg">[31]Links!$F$1:$F$65536</definedName>
    <definedName name="L_CY_End">[31]Links!$J$1:$J$65536</definedName>
    <definedName name="L_PY_End">[31]Links!$K$1:$K$65536</definedName>
    <definedName name="L_RJE_Tot">[31]Links!$I$1:$I$65536</definedName>
    <definedName name="m_2005">'[32]1NK'!$R$10:$R$1877</definedName>
    <definedName name="m_2006">'[32]1NK'!$S$10:$S$1838</definedName>
    <definedName name="m_2007">'[32]1NK'!$T$10:$T$1838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'[33]2.2 ОтклОТМ'!$G$1:$G$65536</definedName>
    <definedName name="m_OTM2006">'[33]2.2 ОтклОТМ'!$J$1:$J$65536</definedName>
    <definedName name="m_OTM2007">'[33]2.2 ОтклОТМ'!$M$1:$M$65536</definedName>
    <definedName name="m_OTM2008">'[33]2.2 ОтклОТМ'!$P$1:$P$65536</definedName>
    <definedName name="m_OTM2009">'[33]2.2 ОтклОТМ'!$S$1:$S$65536</definedName>
    <definedName name="m_OTM2010">'[33]2.2 ОтклОТМ'!$V$1:$V$65536</definedName>
    <definedName name="m_OTMizm">'[33]1.3.2 ОТМ'!$K$1:$K$65536</definedName>
    <definedName name="m_OTMkod">'[33]1.3.2 ОТМ'!$A$1:$A$65536</definedName>
    <definedName name="m_OTMnomer">'[33]1.3.2 ОТМ'!$H$1:$H$65536</definedName>
    <definedName name="m_OTMpokaz">'[33]1.3.2 ОТМ'!$I$1:$I$65536</definedName>
    <definedName name="m_p2003">#REF!</definedName>
    <definedName name="m_Predpr_I">[33]Предпр!$C$3:$C$29</definedName>
    <definedName name="m_Predpr_N">[33]Предпр!$D$3:$D$29</definedName>
    <definedName name="m_Zatrat">[33]ЦентрЗатр!$A$2:$G$71</definedName>
    <definedName name="m_Zatrat_Ed">[33]ЦентрЗатр!$E$2:$E$71</definedName>
    <definedName name="m_Zatrat_K">[33]ЦентрЗатр!$F$2:$F$71</definedName>
    <definedName name="m_Zatrat_N">[33]ЦентрЗатр!$G$2:$G$71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'[34]PIT&amp;PP(2)'!#REF!</definedName>
    <definedName name="MIN_SALARY">#REF!</definedName>
    <definedName name="MINED">'[13]CamKum Prod'!$H$17</definedName>
    <definedName name="mrp">#REF!</definedName>
    <definedName name="net">#REF!</definedName>
    <definedName name="oikjlkj">#REF!</definedName>
    <definedName name="OpDate">[23]Info!$G$5</definedName>
    <definedName name="po">#REF!</definedName>
    <definedName name="POURED">'[13]CamKum Prod'!$H$28</definedName>
    <definedName name="price">#REF!</definedName>
    <definedName name="Prior">#REF!</definedName>
    <definedName name="PY_Administration">'[16]Income Statement'!#REF!</definedName>
    <definedName name="PY_Cost_of_Sales">'[16]Income Statement'!#REF!</definedName>
    <definedName name="PY_Current_Liabilities">'[16]Bal Sheet'!#REF!</definedName>
    <definedName name="PY_Depreciation">'[16]Income Statement'!#REF!</definedName>
    <definedName name="PY_Gross_Profit">'[16]Income Statement'!#REF!</definedName>
    <definedName name="PY_Interest_Expense">'[16]Income Statement'!#REF!</definedName>
    <definedName name="PY_Market_Value_of_Equity">'[16]Income Statement'!#REF!</definedName>
    <definedName name="PY_Marketable_Sec">'[16]Bal Sheet'!#REF!</definedName>
    <definedName name="PY_NET_PROFIT">'[16]Income Statement'!#REF!</definedName>
    <definedName name="PY_Operating_Inc">'[16]Income Statement'!#REF!</definedName>
    <definedName name="PY_Operating_Income">'[16]Income Statement'!#REF!</definedName>
    <definedName name="PY_Other_Exp">'[16]Income Statement'!#REF!</definedName>
    <definedName name="PY_Other_LT_Assets">'[16]Bal Sheet'!#REF!</definedName>
    <definedName name="PY_Preferred_Stock">'[16]Bal Sheet'!#REF!</definedName>
    <definedName name="PY_Selling">'[16]Income Statement'!#REF!</definedName>
    <definedName name="PY_Tangible_Net_Worth">'[16]Income Statement'!#REF!</definedName>
    <definedName name="PY_Taxes">'[16]Income Statement'!#REF!</definedName>
    <definedName name="PY_Working_Capital">'[16]Income Statement'!#REF!</definedName>
    <definedName name="PY2_Administration">'[16]Income Statement'!#REF!</definedName>
    <definedName name="PY2_Cost_of_Sales">'[16]Income Statement'!#REF!</definedName>
    <definedName name="PY2_Current_Liabilities">'[16]Bal Sheet'!#REF!</definedName>
    <definedName name="PY2_Depreciation">'[16]Income Statement'!#REF!</definedName>
    <definedName name="PY2_Gross_Profit">'[16]Income Statement'!#REF!</definedName>
    <definedName name="PY2_Interest_Expense">'[16]Income Statement'!#REF!</definedName>
    <definedName name="PY2_Marketable_Sec">'[16]Bal Sheet'!#REF!</definedName>
    <definedName name="PY2_NET_PROFIT">'[16]Income Statement'!#REF!</definedName>
    <definedName name="PY2_Operating_Inc">'[16]Income Statement'!#REF!</definedName>
    <definedName name="PY2_Operating_Income">'[16]Income Statement'!#REF!</definedName>
    <definedName name="PY2_Other_Exp.">'[16]Income Statement'!#REF!</definedName>
    <definedName name="PY2_Other_LT_Assets">'[16]Bal Sheet'!#REF!</definedName>
    <definedName name="PY2_Preferred_Stock">'[16]Bal Sheet'!#REF!</definedName>
    <definedName name="PY2_Selling">'[16]Income Statement'!#REF!</definedName>
    <definedName name="PY2_Tangible_Net_Worth">'[16]Income Statement'!#REF!</definedName>
    <definedName name="PY2_Taxes">'[16]Income Statement'!#REF!</definedName>
    <definedName name="PY2_Working_Capital">'[16]Income Statement'!#REF!</definedName>
    <definedName name="qq">#REF!</definedName>
    <definedName name="qqq">#REF!</definedName>
    <definedName name="qwe">[35]Форма2!$C$19:$C$24,[35]Форма2!$E$19:$F$24,[35]Форма2!$D$26:$F$31,[35]Форма2!$C$33:$C$38,[35]Форма2!$E$33:$F$38,[35]Форма2!$D$40:$F$43,[35]Форма2!$C$45:$C$48,[35]Форма2!$E$45:$F$48,[35]Форма2!$C$19</definedName>
    <definedName name="rashod" localSheetId="0" hidden="1">{#N/A,#N/A,FALSE,"Aging Summary";#N/A,#N/A,FALSE,"Ratio Analysis";#N/A,#N/A,FALSE,"Test 120 Day Accts";#N/A,#N/A,FALSE,"Tickmarks"}</definedName>
    <definedName name="rashod" localSheetId="1" hidden="1">{#N/A,#N/A,FALSE,"Aging Summary";#N/A,#N/A,FALSE,"Ratio Analysis";#N/A,#N/A,FALSE,"Test 120 Day Accts";#N/A,#N/A,FALSE,"Tickmarks"}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[36]Статьи!$A$3:$B$55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[31]Lead!$I$1:$I$55</definedName>
    <definedName name="S_AJE_Tot_Data">[31]Lead!$H$1:$H$55</definedName>
    <definedName name="S_CY_Beg_Data">[31]Lead!$F$1:$F$55</definedName>
    <definedName name="S_CY_End_Data">[31]Lead!$K$1:$K$55</definedName>
    <definedName name="S_PY_End_Data">[31]Lead!$M$1:$M$55</definedName>
    <definedName name="S_RJE_Tot_Data">[31]Lead!$J$1:$J$55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'[13]Prelim Cost'!$B$31:$L$31</definedName>
    <definedName name="ssss" hidden="1">'[13]Prelim Cost'!$B$33:$L$33</definedName>
    <definedName name="ssssss" hidden="1">'[13]Prelim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'[37]600000'!$A$1:$IV$65536</definedName>
    <definedName name="TAB_700000">'[37]700000'!$A$1:$IV$65536</definedName>
    <definedName name="TAB_700000_O">'[37]700000 (общая)'!$A$1:$V$65536</definedName>
    <definedName name="TAB_AC">'[37]610000-783000'!$A$1:$IV$65536</definedName>
    <definedName name="TAB_O">[37]Общий!$A$1:$IV$65536</definedName>
    <definedName name="Table">[38]Table!$A$1:$M$65536</definedName>
    <definedName name="Table_R">'[38]Строки 20_21_27'!$A$1:$C$65536</definedName>
    <definedName name="Table10">'[39]Intercompany transactions'!$A$264:$X$290</definedName>
    <definedName name="Table13">'[39]Intercompany transactions'!$A$345:$AB$372</definedName>
    <definedName name="Table14">'[39]Intercompany transactions'!$A$373:$X$398</definedName>
    <definedName name="Table19">'[39]Intercompany transactions'!$A$505:$X$531</definedName>
    <definedName name="Table20">'[39]Intercompany transactions'!$A$532:$X$558</definedName>
    <definedName name="Table21">'[39]Intercompany transactions'!$A$559:$Y$585</definedName>
    <definedName name="Table22">'[39]Intercompany transactions'!$A$586:$X$612</definedName>
    <definedName name="Table7">'[39]Intercompany transactions'!$A$183:$X$209</definedName>
    <definedName name="Table8">'[39]Intercompany transactions'!$A$210:$X$236</definedName>
    <definedName name="Table9">'[39]Intercompany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'[40]PP&amp;E mvt for 2003'!$R$18</definedName>
    <definedName name="TextRefCopy7">#REF!</definedName>
    <definedName name="TextRefCopy8">#REF!</definedName>
    <definedName name="TextRefCopy88">'[40]PP&amp;E mvt for 2003'!$P$19</definedName>
    <definedName name="TextRefCopy89">'[40]PP&amp;E mvt for 2003'!$P$46</definedName>
    <definedName name="TextRefCopy9">#REF!</definedName>
    <definedName name="TextRefCopy90">'[40]PP&amp;E mvt for 2003'!$P$25</definedName>
    <definedName name="TextRefCopy92">'[40]PP&amp;E mvt for 2003'!$P$26</definedName>
    <definedName name="TextRefCopy94">'[40]PP&amp;E mvt for 2003'!$P$52</definedName>
    <definedName name="TextRefCopy95">'[40]PP&amp;E mvt for 2003'!$P$53</definedName>
    <definedName name="TextRefCopyRangeCount" hidden="1">3</definedName>
    <definedName name="TONMILL">'[13]CamKum Prod'!$H$21</definedName>
    <definedName name="TONMIN">'[13]CamKum Prod'!$H$15</definedName>
    <definedName name="total_1">#REF!</definedName>
    <definedName name="total1">'[41]F100-Trial BS'!#REF!</definedName>
    <definedName name="total1_0">'[41]F100-Trial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[42]INSTRUCTIONS!$D$110</definedName>
    <definedName name="version_43">[43]INSTRUCTIONS!$D$110</definedName>
    <definedName name="version_44">[43]INSTRUCTIONS!$D$110</definedName>
    <definedName name="version_45">[43]INSTRUCTIONS!$D$110</definedName>
    <definedName name="vfhn">[44]Апрель!#REF!</definedName>
    <definedName name="vfhn02u">[45]Март!#REF!</definedName>
    <definedName name="W">#REF!</definedName>
    <definedName name="wer">'[41]F100-Trial BS'!$G$167</definedName>
    <definedName name="WIDTH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7C8F1B6_273A_4981_9AD2_E79FFCF40901_.wvu.PrintArea" localSheetId="0" hidden="1">Ф1!$A$1:$D$152</definedName>
    <definedName name="Z_07C8F1B6_273A_4981_9AD2_E79FFCF40901_.wvu.PrintArea" localSheetId="1" hidden="1">Ф2!$A$1:$D$71</definedName>
    <definedName name="Z_0A2C36F7_745E_49C1_88B8_E449AA2270B2_.wvu.PrintArea" localSheetId="0" hidden="1">Ф1!$A$1:$D$152</definedName>
    <definedName name="Z_0A2C36F7_745E_49C1_88B8_E449AA2270B2_.wvu.PrintArea" localSheetId="1" hidden="1">Ф2!$A$1:$D$71</definedName>
    <definedName name="Z_153C1272_398B_43D5_8F54_6222EC2FFBBE_.wvu.Cols" localSheetId="0" hidden="1">Ф1!$C:$C</definedName>
    <definedName name="Z_15720E92_5174_49CF_A4B7_BDC1FA116D45_.wvu.PrintArea" localSheetId="0" hidden="1">Ф1!$A$1:$D$152</definedName>
    <definedName name="Z_15720E92_5174_49CF_A4B7_BDC1FA116D45_.wvu.PrintArea" localSheetId="1" hidden="1">Ф2!$A$1:$D$71</definedName>
    <definedName name="Z_35832F16_156D_43C7_A5BE_352F78E198AF_.wvu.Cols" localSheetId="0" hidden="1">Ф1!$C:$C</definedName>
    <definedName name="Z_3D9260FD_8D92_4487_998F_20010EF9760C_.wvu.PrintArea" localSheetId="0" hidden="1">Ф1!$A$1:$D$152</definedName>
    <definedName name="Z_3D9260FD_8D92_4487_998F_20010EF9760C_.wvu.PrintArea" localSheetId="1" hidden="1">Ф2!$A$1:$D$71</definedName>
    <definedName name="Z_454BA59B_80A4_4206_A2DC_0500DE084220_.wvu.PrintArea" localSheetId="0" hidden="1">Ф1!$A$1:$D$152</definedName>
    <definedName name="Z_454BA59B_80A4_4206_A2DC_0500DE084220_.wvu.PrintArea" localSheetId="1" hidden="1">Ф2!$A$1:$D$71</definedName>
    <definedName name="Z_4A930143_F452_4E4A_BFFA_D8A68B767286_.wvu.Cols" localSheetId="0" hidden="1">Ф1!#REF!</definedName>
    <definedName name="Z_4F41821F_0489_4E95_A867_F68E71336EB0_.wvu.PrintArea" localSheetId="0" hidden="1">Ф1!$A$1:$D$152</definedName>
    <definedName name="Z_4F41821F_0489_4E95_A867_F68E71336EB0_.wvu.PrintArea" localSheetId="1" hidden="1">Ф2!$A$1:$D$71</definedName>
    <definedName name="Z_59B10CA7_0B5E_4AE8_9882_51FD3D8D745C_.wvu.PrintArea" localSheetId="0" hidden="1">Ф1!$A$1:$D$152</definedName>
    <definedName name="Z_59B10CA7_0B5E_4AE8_9882_51FD3D8D745C_.wvu.PrintArea" localSheetId="1" hidden="1">Ф2!$A$1:$D$71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Ф1!$37:$38</definedName>
    <definedName name="Z_942BA421_E001_4FC3_9C0F_8E0D53E3C61F_.wvu.PrintArea" localSheetId="2" hidden="1">Ф3!$A$1:$D$101</definedName>
    <definedName name="Z_942BA421_E001_4FC3_9C0F_8E0D53E3C61F_.wvu.PrintArea" localSheetId="3" hidden="1">Ф4!$A$1:$K$97</definedName>
    <definedName name="Z_942BA421_E001_4FC3_9C0F_8E0D53E3C61F_.wvu.PrintTitles" localSheetId="3" hidden="1">Ф4!$15:$16</definedName>
    <definedName name="Z_942BA421_E001_4FC3_9C0F_8E0D53E3C61F_.wvu.Rows" localSheetId="3" hidden="1">Ф4!$85:$86</definedName>
    <definedName name="Z_990448D5_2EEE_43DC_AA45_610EF3D248E1_.wvu.Cols" localSheetId="0" hidden="1">Ф1!#REF!</definedName>
    <definedName name="Z_9A34D13E_1E84_4613_9A86_91F3D89BFDB3_.wvu.PrintArea" localSheetId="0" hidden="1">Ф1!$A$1:$D$152</definedName>
    <definedName name="Z_9A34D13E_1E84_4613_9A86_91F3D89BFDB3_.wvu.PrintArea" localSheetId="1" hidden="1">Ф2!$A$1:$D$71</definedName>
    <definedName name="Z_9B10049B_B70D_4B30_B4AD_67D3E97DF88D_.wvu.PrintArea" localSheetId="0" hidden="1">Ф1!$A$1:$D$152</definedName>
    <definedName name="Z_9B10049B_B70D_4B30_B4AD_67D3E97DF88D_.wvu.PrintArea" localSheetId="1" hidden="1">Ф2!$A$1:$D$71</definedName>
    <definedName name="Z_A71D7EC5_08E6_42F3_A4CE_82DBB7F17C02_.wvu.Cols" localSheetId="0" hidden="1">Ф1!#REF!</definedName>
    <definedName name="Z_A8D0D40D_9ED2_4FAF_AC66_1CCAA7B1301F_.wvu.PrintArea" localSheetId="2" hidden="1">Ф3!$A$1:$D$101</definedName>
    <definedName name="Z_A8D0D40D_9ED2_4FAF_AC66_1CCAA7B1301F_.wvu.PrintArea" localSheetId="3" hidden="1">Ф4!$A$9:$K$97</definedName>
    <definedName name="Z_A8D0D40D_9ED2_4FAF_AC66_1CCAA7B1301F_.wvu.Rows" localSheetId="2" hidden="1">Ф3!#REF!,Ф3!$8:$9,Ф3!#REF!</definedName>
    <definedName name="Z_A9EF7999_2777_4A49_8D2D_DE80BFE7CFD6_.wvu.PrintArea" localSheetId="0" hidden="1">Ф1!$A$1:$D$152</definedName>
    <definedName name="Z_A9EF7999_2777_4A49_8D2D_DE80BFE7CFD6_.wvu.PrintArea" localSheetId="1" hidden="1">Ф2!$A$1:$D$71</definedName>
    <definedName name="Z_ADA61D5D_B804_4972_B8BF_4C1FDDE5DAC9_.wvu.Cols" localSheetId="0" hidden="1">Ф1!#REF!</definedName>
    <definedName name="Z_ADD765EC_5384_4341_ABEB_04360BEB5A9A_.wvu.PrintArea" localSheetId="0" hidden="1">Ф1!$A$1:$D$152</definedName>
    <definedName name="Z_ADD765EC_5384_4341_ABEB_04360BEB5A9A_.wvu.PrintArea" localSheetId="1" hidden="1">Ф2!$A$1:$D$71</definedName>
    <definedName name="Z_AEF38D49_0D5B_42DA_A3E6_086E6D8AA66C_.wvu.PrintArea" localSheetId="0" hidden="1">Ф1!$A$1:$D$152</definedName>
    <definedName name="Z_AEF38D49_0D5B_42DA_A3E6_086E6D8AA66C_.wvu.PrintArea" localSheetId="1" hidden="1">Ф2!$A$1:$D$71</definedName>
    <definedName name="Z_B683132C_3A74_43DC_BDD0_BEFC0A103A6E_.wvu.PrintArea" localSheetId="0" hidden="1">Ф1!$A$1:$D$152</definedName>
    <definedName name="Z_B683132C_3A74_43DC_BDD0_BEFC0A103A6E_.wvu.PrintArea" localSheetId="1" hidden="1">Ф2!$A$1:$D$71</definedName>
    <definedName name="Z_C37E65A7_9893_435E_9759_72E0D8A5DD87_.wvu.PrintTitles" localSheetId="0" hidden="1">#REF!</definedName>
    <definedName name="Z_C37E65A7_9893_435E_9759_72E0D8A5DD87_.wvu.PrintTitles" localSheetId="1" hidden="1">#REF!</definedName>
    <definedName name="Z_C37E65A7_9893_435E_9759_72E0D8A5DD87_.wvu.PrintTitles" hidden="1">#REF!</definedName>
    <definedName name="Z_D041BB6C_E9DC_4365_B3BC_40412EC9A630_.wvu.Cols" localSheetId="0" hidden="1">Ф1!#REF!</definedName>
    <definedName name="Z_D1FA2BCD_ED8C_4AA9_91A3_5C78B7169543_.wvu.PrintArea" localSheetId="0" hidden="1">Ф1!$A$1:$D$152</definedName>
    <definedName name="Z_D1FA2BCD_ED8C_4AA9_91A3_5C78B7169543_.wvu.PrintArea" localSheetId="1" hidden="1">Ф2!$A$1:$D$71</definedName>
    <definedName name="Z_EB60C3E7_A987_45D7_A1A9_7262E5FC1E7A_.wvu.PrintArea" localSheetId="0" hidden="1">Ф1!$A$1:$D$152</definedName>
    <definedName name="Z_EB60C3E7_A987_45D7_A1A9_7262E5FC1E7A_.wvu.PrintArea" localSheetId="1" hidden="1">Ф2!$A$1:$D$71</definedName>
    <definedName name="Z_F4D0C472_6564_48BC_BC10_B245E1D21AC1_.wvu.PrintArea" localSheetId="0" hidden="1">Ф1!$A$1:$D$152</definedName>
    <definedName name="Z_F4D0C472_6564_48BC_BC10_B245E1D21AC1_.wvu.PrintArea" localSheetId="1" hidden="1">Ф2!$A$1:$D$71</definedName>
    <definedName name="Z_F91AB034_777F_4EBA_AEDB_E14AFB775702_.wvu.PrintArea" localSheetId="0" hidden="1">Ф1!$A$1:$D$152</definedName>
    <definedName name="Z_F91AB034_777F_4EBA_AEDB_E14AFB775702_.wvu.PrintArea" localSheetId="1" hidden="1">Ф2!$A$1:$D$71</definedName>
    <definedName name="Z_FB93F97A_F627_421A_B624_67C3F4ACAC93_.wvu.Cols" localSheetId="0" hidden="1">Ф1!#REF!</definedName>
    <definedName name="Z_FE0CDF85_9ACD_422E_81FA_C8675CB75BBD_.wvu.PrintArea" localSheetId="0" hidden="1">Ф1!$A$1:$D$152</definedName>
    <definedName name="Z_FE0CDF85_9ACD_422E_81FA_C8675CB75BBD_.wvu.PrintArea" localSheetId="1" hidden="1">Ф2!$A$1:$D$71</definedName>
    <definedName name="А2" localSheetId="0">#REF!</definedName>
    <definedName name="А2" localSheetId="1">#REF!</definedName>
    <definedName name="А2">#REF!</definedName>
    <definedName name="ааа" localSheetId="0" hidden="1">{#N/A,#N/A,TRUE,"Лист1";#N/A,#N/A,TRUE,"Лист2";#N/A,#N/A,TRUE,"Лист3"}</definedName>
    <definedName name="ааа" localSheetId="1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'[24]5R'!АААААААА</definedName>
    <definedName name="Август">#REF!</definedName>
    <definedName name="август2002г">[45]Сентябрь!#REF!</definedName>
    <definedName name="авррпеворпао">'[16]Bal Sheet'!#REF!</definedName>
    <definedName name="ап">'[24]5R'!ап</definedName>
    <definedName name="апвп">[46]Форма2!$C$19:$C$24,[46]Форма2!$E$19:$F$24,[46]Форма2!$D$26:$F$31,[46]Форма2!$C$33:$C$38,[46]Форма2!$E$33:$F$38,[46]Форма2!$D$40:$F$43,[46]Форма2!$C$45:$C$48,[46]Форма2!$E$45:$F$48,[46]Форма2!$C$19</definedName>
    <definedName name="апр">'[27]56_1'!апр</definedName>
    <definedName name="Апрель">[44]Апрель!#REF!</definedName>
    <definedName name="апрель2000">[45]Квартал!#REF!</definedName>
    <definedName name="_xlnm.Database">#REF!</definedName>
    <definedName name="Бери">[47]Форма2!$D$129:$F$132,[47]Форма2!$D$134:$F$135,[47]Форма2!$D$137:$F$140,[47]Форма2!$D$142:$F$144,[47]Форма2!$D$146:$F$150,[47]Форма2!$D$152:$F$154,[47]Форма2!$D$156:$F$162,[47]Форма2!$D$129</definedName>
    <definedName name="Берик">[47]Форма2!$C$70:$C$72,[47]Форма2!$D$73:$F$73,[47]Форма2!$E$70:$F$72,[47]Форма2!$C$75:$C$77,[47]Форма2!$E$75:$F$77,[47]Форма2!$C$79:$C$82,[47]Форма2!$E$79:$F$82,[47]Форма2!$C$84:$C$86,[47]Форма2!$E$84:$F$86,[47]Форма2!$C$88:$C$89,[47]Форма2!$E$88:$F$89,[47]Форма2!$C$70</definedName>
    <definedName name="биржа">[48]База!$A$1:$T$65536</definedName>
    <definedName name="биржа1">[48]База!$B$1:$T$65536</definedName>
    <definedName name="БЛРаздел1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БЛРаздел2">[49]Форма2!$C$51:$C$58,[49]Форма2!$E$51:$F$58,[49]Форма2!$C$60:$C$62,[49]Форма2!$E$60:$F$62,[49]Форма2!$C$64:$C$66,[49]Форма2!$E$64:$F$66,[49]Форма2!$C$51</definedName>
    <definedName name="БЛРаздел3">[49]Форма2!$C$69:$C$71,[49]Форма2!$D$72:$F$72,[49]Форма2!$E$69:$F$71,[49]Форма2!$C$74:$C$76,[49]Форма2!$E$74:$F$76,[49]Форма2!$C$78:$C$81,[49]Форма2!$E$78:$F$81,[49]Форма2!$C$83:$C$85,[49]Форма2!$E$83:$F$85,[49]Форма2!$C$87:$C$88,[49]Форма2!$E$87:$F$88,[49]Форма2!$C$69</definedName>
    <definedName name="БЛРаздел4">[49]Форма2!$E$106:$F$107,[49]Форма2!$C$106:$C$107,[49]Форма2!$E$102:$F$104,[49]Форма2!$C$102:$C$104,[49]Форма2!$C$97:$C$100,[49]Форма2!$E$97:$F$100,[49]Форма2!$E$92:$F$95,[49]Форма2!$C$92:$C$95,[49]Форма2!$C$92</definedName>
    <definedName name="БЛРаздел5">[49]Форма2!$C$113:$C$114,[49]Форма2!$D$110:$F$112,[49]Форма2!$E$113:$F$114,[49]Форма2!$D$115:$F$115,[49]Форма2!$D$117:$F$119,[49]Форма2!$D$121:$F$122,[49]Форма2!$D$124:$F$126,[49]Форма2!$D$110</definedName>
    <definedName name="БЛРаздел6">[49]Форма2!$D$129:$F$132,[49]Форма2!$D$134:$F$135,[49]Форма2!$D$138:$F$141,[49]Форма2!$D$148:$F$150,[49]Форма2!$D$152:$F$153,[49]Форма2!$D$155:$F$158,[49]Форма2!$D$161:$F$167,[49]Форма2!$D$129</definedName>
    <definedName name="блраздел66">[50]Форма2!$D$129:$F$132,[50]Форма2!$D$134:$F$135,[50]Форма2!$D$138:$F$141,[50]Форма2!$D$148:$F$150,[50]Форма2!$D$152:$F$153,[50]Форма2!$D$155:$F$158,[50]Форма2!$D$161:$F$167,[50]Форма2!$D$129</definedName>
    <definedName name="БЛРаздел7">[49]Форма2!$D$176:$F$182,[49]Форма2!$D$172:$F$174,[49]Форма2!$D$170:$F$170,[49]Форма2!$D$170</definedName>
    <definedName name="БЛРаздел8">[49]Форма2!$E$190:$F$201,[49]Форма2!$C$190:$C$201,[49]Форма2!$E$186:$F$188,[49]Форма2!$C$186:$C$188,[49]Форма2!$E$185:$F$185,[49]Форма2!$C$185</definedName>
    <definedName name="БЛРаздел9">[49]Форма2!#REF!,[49]Форма2!#REF!,[49]Форма2!$E$223:$F$230,[49]Форма2!$C$223:$C$230,[49]Форма2!$E$222:$F$222,[49]Форма2!$C$222,[49]Форма2!$E$216:$F$220,[49]Форма2!$C$216:$C$220,[49]Форма2!$E$205:$F$209,[49]Форма2!$C$205:$C$209,[49]Форма2!#REF!</definedName>
    <definedName name="БПДанные">#REF!,#REF!,#REF!</definedName>
    <definedName name="Бюджет__по__подразд__2003__года_Лист1_Таблица">[51]ОТиТБ!#REF!</definedName>
    <definedName name="в23ё">'[24]5R'!в23ё</definedName>
    <definedName name="В32">#REF!</definedName>
    <definedName name="вб">[52]Пр2!#REF!</definedName>
    <definedName name="вв">'[24]5R'!вв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[44]Январь!#REF!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'[53]из сем'!$A$2:$B$362</definedName>
    <definedName name="дек02">[45]Сентябрь!#REF!</definedName>
    <definedName name="дек2002год">[44]Сентябрь!#REF!</definedName>
    <definedName name="Декабрь">[44]Декабрь!#REF!</definedName>
    <definedName name="декабрь2002">[44]Ноябрь!#REF!</definedName>
    <definedName name="Добыча">'[54]Добыча нефти4'!$F$11:$Q$12</definedName>
    <definedName name="Доз5">#REF!</definedName>
    <definedName name="доз6">#REF!</definedName>
    <definedName name="е" hidden="1">'[55]Prelim Cost'!$B$31:$L$31</definedName>
    <definedName name="ЕдИзм">[33]ЕдИзм!$A$1:$D$25</definedName>
    <definedName name="за2002">[44]Январь!#REF!</definedName>
    <definedName name="за4мес">[44]Квартал!#REF!</definedName>
    <definedName name="_xlnm.Print_Titles" localSheetId="3">Ф4!$15:$16</definedName>
    <definedName name="Зарплата" localSheetId="0">#REF!</definedName>
    <definedName name="Зарплата" localSheetId="1">#REF!</definedName>
    <definedName name="Зарплата">#REF!</definedName>
    <definedName name="зквартал" localSheetId="0">[45]Январь!#REF!</definedName>
    <definedName name="зквартал" localSheetId="1">[45]Январь!#REF!</definedName>
    <definedName name="зквартал">[45]Январь!#REF!</definedName>
    <definedName name="импорт" localSheetId="0">#REF!</definedName>
    <definedName name="импорт" localSheetId="1">#REF!</definedName>
    <definedName name="импорт">#REF!</definedName>
    <definedName name="индплан" localSheetId="0">#REF!</definedName>
    <definedName name="индплан" localSheetId="1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[44]Июль!#REF!</definedName>
    <definedName name="июль2002">[45]Декабрь!#REF!</definedName>
    <definedName name="Июнь">[44]Июнь!#REF!</definedName>
    <definedName name="й">'[24]5R'!й</definedName>
    <definedName name="йй">'[24]5R'!йй</definedName>
    <definedName name="к" hidden="1">'[55]Prelim Cost'!$B$33:$L$33</definedName>
    <definedName name="Квартал1">[44]Квартал!#REF!</definedName>
    <definedName name="Квартал2">#REF!</definedName>
    <definedName name="Квартал3">#REF!</definedName>
    <definedName name="Квартал4">#REF!</definedName>
    <definedName name="ке">'[24]5R'!ке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'[27]56_1'!Макрос1</definedName>
    <definedName name="Март">[44]Март!#REF!</definedName>
    <definedName name="март02г">[44]Январь!#REF!</definedName>
    <definedName name="март2002">[44]Июль!#REF!</definedName>
    <definedName name="мбр">[52]Пр2!#REF!</definedName>
    <definedName name="ммм">#REF!</definedName>
    <definedName name="МРП">#REF!</definedName>
    <definedName name="мым">'[24]5R'!мым</definedName>
    <definedName name="Ноябрь">[44]Ноябрь!#REF!</definedName>
    <definedName name="_xlnm.Print_Area" localSheetId="0">Ф1!$A$1:$D$152</definedName>
    <definedName name="_xlnm.Print_Area" localSheetId="1">Ф2!$A$1:$D$73</definedName>
    <definedName name="_xlnm.Print_Area" localSheetId="2">Ф3!$A$1:$D$101</definedName>
    <definedName name="_xlnm.Print_Area" localSheetId="3">Ф4!$A$1:$K$97</definedName>
    <definedName name="_xlnm.Print_Area">#REF!</definedName>
    <definedName name="окт">[44]Март!#REF!</definedName>
    <definedName name="Октябрь">#REF!</definedName>
    <definedName name="октябрь2002">[44]Январь!#REF!</definedName>
    <definedName name="октябрьуслуги">[44]Сентябрь!#REF!</definedName>
    <definedName name="Ора">'[56]поставка сравн13'!$A$1:$Q$30</definedName>
    <definedName name="Ораз">[47]Форма2!$D$179:$F$185,[47]Форма2!$D$175:$F$177,[47]Форма2!$D$165:$F$173,[47]Форма2!$D$165</definedName>
    <definedName name="первый">#REF!</definedName>
    <definedName name="Подготовка_к_печати_и_сохранение0710">'[27]56_1'!Подготовка_к_печати_и_сохранение0710</definedName>
    <definedName name="Предприятия">'[57]#ССЫЛКА'!$A$1:$D$64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 localSheetId="0">#REF!,#REF!,#REF!,#REF!,#REF!,#REF!,#REF!,#REF!</definedName>
    <definedName name="Прогрес" localSheetId="1">#REF!,#REF!,#REF!,#REF!,#REF!,#REF!,#REF!,#REF!</definedName>
    <definedName name="Прогрес">#REF!,#REF!,#REF!,#REF!,#REF!,#REF!,#REF!,#REF!</definedName>
    <definedName name="пррррр">#REF!</definedName>
    <definedName name="прррррр">#REF!</definedName>
    <definedName name="расходы">[58]Форма2!$C$51:$C$58,[58]Форма2!$E$51:$F$58,[58]Форма2!$C$60:$C$63,[58]Форма2!$E$60:$F$63,[58]Форма2!$C$65:$C$67,[58]Форма2!$E$65:$F$67,[58]Форма2!$C$51</definedName>
    <definedName name="Расшифр">'[27]56_1'!Расшифр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'[24]5R'!с</definedName>
    <definedName name="Сводный_баланс_н_п_с">'[27]56_1'!Сводный_баланс_н_п_с</definedName>
    <definedName name="сектор">[33]Предпр!$L$3:$L$9</definedName>
    <definedName name="сент">[44]Июнь!#REF!</definedName>
    <definedName name="сент2002">[45]Январь!#REF!</definedName>
    <definedName name="Сентябрь">[44]Сентябрь!#REF!</definedName>
    <definedName name="сентябрь2000год">[45]Март!#REF!</definedName>
    <definedName name="СписокТЭП">[59]СписокТЭП!$A$1:$C$40</definedName>
    <definedName name="сс">'[24]5R'!сс</definedName>
    <definedName name="сссс">'[24]5R'!сссс</definedName>
    <definedName name="ссы">'[24]5R'!ссы</definedName>
    <definedName name="СТРОИТЕЛЬСТВО">#REF!</definedName>
    <definedName name="счет221">[44]Март!#REF!</definedName>
    <definedName name="титэк">#REF!</definedName>
    <definedName name="титэк1">#REF!</definedName>
    <definedName name="титэмба">#REF!</definedName>
    <definedName name="тов6м">[44]Июль!#REF!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'[24]5R'!у</definedName>
    <definedName name="ук">'[24]5R'!ук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[60]!Упорядочить_по_областям</definedName>
    <definedName name="усл">[44]Сентябрь!#REF!</definedName>
    <definedName name="усл2002">[44]Январь!#REF!</definedName>
    <definedName name="услуги">[44]Сентябрь!#REF!</definedName>
    <definedName name="фев02г">[45]Ноябрь!#REF!</definedName>
    <definedName name="февр">[44]Июнь!#REF!</definedName>
    <definedName name="Февраль">#REF!</definedName>
    <definedName name="форма">[50]Форма2!$C$51:$C$58,[50]Форма2!$E$51:$F$58,[50]Форма2!$C$60:$C$62,[50]Форма2!$E$60:$F$62,[50]Форма2!$C$64:$C$66,[50]Форма2!$E$64:$F$66,[50]Форма2!$C$51</definedName>
    <definedName name="форма6">#REF!</definedName>
    <definedName name="ц">'[24]5R'!ц</definedName>
    <definedName name="Цена_переработки">#REF!</definedName>
    <definedName name="цу">'[24]5R'!цу</definedName>
    <definedName name="цц">'[24]5R'!цц</definedName>
    <definedName name="четвертый">#REF!</definedName>
    <definedName name="щ">'[24]5R'!щ</definedName>
    <definedName name="ы">'[61]5'!#REF!</definedName>
    <definedName name="ыв">'[24]5R'!ыв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'[24]5R'!ыыыы</definedName>
    <definedName name="Экспорт_Объемы_добычи">#REF!</definedName>
    <definedName name="Экспорт_Поставки_нефти">'[54]поставка сравн13'!$A$1:$Q$30</definedName>
    <definedName name="ээ">#REF!</definedName>
    <definedName name="юю">#REF!</definedName>
    <definedName name="явп">#REF!</definedName>
    <definedName name="Январь">[44]Январь!#REF!</definedName>
    <definedName name="январь2002">[45]Ноябрь!#REF!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4" l="1"/>
  <c r="C92" i="3"/>
  <c r="I83" i="4" l="1"/>
  <c r="K83" i="4" s="1"/>
  <c r="I82" i="4"/>
  <c r="K82" i="4" s="1"/>
  <c r="I81" i="4"/>
  <c r="K81" i="4" s="1"/>
  <c r="I80" i="4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K71" i="4"/>
  <c r="J70" i="4"/>
  <c r="J68" i="4" s="1"/>
  <c r="I70" i="4"/>
  <c r="K70" i="4" s="1"/>
  <c r="K69" i="4"/>
  <c r="I68" i="4"/>
  <c r="I67" i="4"/>
  <c r="K67" i="4" s="1"/>
  <c r="I66" i="4"/>
  <c r="K66" i="4" s="1"/>
  <c r="I65" i="4"/>
  <c r="K65" i="4" s="1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J57" i="4"/>
  <c r="J55" i="4" s="1"/>
  <c r="I57" i="4"/>
  <c r="I56" i="4"/>
  <c r="K56" i="4" s="1"/>
  <c r="J54" i="4"/>
  <c r="I54" i="4"/>
  <c r="K54" i="4" s="1"/>
  <c r="G55" i="4"/>
  <c r="G84" i="4" s="1"/>
  <c r="F55" i="4"/>
  <c r="F84" i="4" s="1"/>
  <c r="K57" i="4" l="1"/>
  <c r="K68" i="4"/>
  <c r="I84" i="4"/>
  <c r="I55" i="4"/>
  <c r="J84" i="4"/>
  <c r="K55" i="4"/>
  <c r="K84" i="4"/>
  <c r="C90" i="3"/>
  <c r="A90" i="3"/>
  <c r="A89" i="3"/>
  <c r="C70" i="6"/>
  <c r="C67" i="6"/>
  <c r="A67" i="6"/>
  <c r="A66" i="6"/>
  <c r="D74" i="3" l="1"/>
  <c r="C74" i="3"/>
  <c r="D68" i="3"/>
  <c r="C68" i="3"/>
  <c r="D51" i="3"/>
  <c r="C51" i="3"/>
  <c r="D37" i="3"/>
  <c r="C37" i="3"/>
  <c r="D26" i="3"/>
  <c r="C26" i="3"/>
  <c r="D18" i="3"/>
  <c r="C18" i="3"/>
  <c r="D52" i="6"/>
  <c r="C52" i="6"/>
  <c r="D46" i="6"/>
  <c r="C46" i="6"/>
  <c r="D19" i="6"/>
  <c r="D22" i="6" s="1"/>
  <c r="D28" i="6" s="1"/>
  <c r="D30" i="6" s="1"/>
  <c r="D32" i="6" s="1"/>
  <c r="C19" i="6"/>
  <c r="C22" i="6" s="1"/>
  <c r="C28" i="6" s="1"/>
  <c r="C30" i="6" s="1"/>
  <c r="C32" i="6" s="1"/>
  <c r="D141" i="5"/>
  <c r="D143" i="5" s="1"/>
  <c r="C141" i="5"/>
  <c r="C143" i="5" s="1"/>
  <c r="D130" i="5"/>
  <c r="C130" i="5"/>
  <c r="D121" i="5"/>
  <c r="C121" i="5"/>
  <c r="D118" i="5"/>
  <c r="C118" i="5"/>
  <c r="D111" i="5"/>
  <c r="C111" i="5"/>
  <c r="D105" i="5"/>
  <c r="C105" i="5"/>
  <c r="D95" i="5"/>
  <c r="C95" i="5"/>
  <c r="D92" i="5"/>
  <c r="C92" i="5"/>
  <c r="D85" i="5"/>
  <c r="C85" i="5"/>
  <c r="D77" i="5"/>
  <c r="C77" i="5"/>
  <c r="D65" i="5"/>
  <c r="C65" i="5"/>
  <c r="D61" i="5"/>
  <c r="C61" i="5"/>
  <c r="D50" i="5"/>
  <c r="C50" i="5"/>
  <c r="D44" i="5"/>
  <c r="C44" i="5"/>
  <c r="D36" i="5"/>
  <c r="C36" i="5"/>
  <c r="D26" i="5"/>
  <c r="C26" i="5"/>
  <c r="D81" i="3" l="1"/>
  <c r="C81" i="3"/>
  <c r="C66" i="3"/>
  <c r="D66" i="3"/>
  <c r="C35" i="3"/>
  <c r="D35" i="3"/>
  <c r="C35" i="6"/>
  <c r="C53" i="6" s="1"/>
  <c r="C55" i="6" s="1"/>
  <c r="D35" i="6"/>
  <c r="D53" i="6" s="1"/>
  <c r="D55" i="6" s="1"/>
  <c r="D133" i="5"/>
  <c r="C133" i="5"/>
  <c r="D108" i="5"/>
  <c r="C108" i="5"/>
  <c r="D81" i="5"/>
  <c r="C81" i="5"/>
  <c r="C47" i="5"/>
  <c r="D47" i="5"/>
  <c r="C33" i="6"/>
  <c r="C60" i="6" s="1"/>
  <c r="D33" i="6"/>
  <c r="D60" i="6" s="1"/>
  <c r="C12" i="6"/>
  <c r="C13" i="6"/>
  <c r="D84" i="3" l="1"/>
  <c r="C84" i="3"/>
  <c r="C82" i="5"/>
  <c r="D144" i="5"/>
  <c r="C144" i="5"/>
  <c r="D82" i="5"/>
  <c r="D85" i="4"/>
  <c r="J85" i="4"/>
  <c r="J86" i="4"/>
  <c r="G85" i="4"/>
  <c r="G86" i="4"/>
  <c r="H85" i="4"/>
  <c r="H86" i="4"/>
  <c r="C85" i="4"/>
  <c r="D86" i="4"/>
  <c r="F85" i="4" l="1"/>
  <c r="F86" i="4"/>
  <c r="E85" i="4" l="1"/>
  <c r="K85" i="4"/>
  <c r="C86" i="4"/>
  <c r="E86" i="4" l="1"/>
  <c r="K86" i="4"/>
</calcChain>
</file>

<file path=xl/sharedStrings.xml><?xml version="1.0" encoding="utf-8"?>
<sst xmlns="http://schemas.openxmlformats.org/spreadsheetml/2006/main" count="510" uniqueCount="421">
  <si>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</si>
  <si>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</si>
  <si>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</si>
  <si>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</si>
  <si>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</si>
  <si>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</si>
  <si>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</si>
  <si>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</si>
  <si>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</si>
  <si>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</si>
  <si>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</si>
  <si>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</si>
  <si>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</si>
  <si>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</si>
  <si>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</si>
  <si>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</si>
  <si>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101</t>
  </si>
  <si>
    <t>200</t>
  </si>
  <si>
    <t>201</t>
  </si>
  <si>
    <t>в том числе: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</si>
  <si>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</si>
  <si>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</si>
  <si>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</si>
  <si>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</si>
  <si>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</si>
  <si>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</si>
  <si>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</si>
  <si>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</si>
  <si>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</si>
  <si>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</si>
  <si>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</si>
  <si>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</si>
  <si>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</si>
  <si>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</si>
  <si>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</si>
  <si>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</si>
  <si>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 xml:space="preserve">                  </t>
  </si>
  <si>
    <t xml:space="preserve">                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</si>
  <si>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</si>
  <si>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</si>
  <si>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</si>
  <si>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</si>
  <si>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</si>
  <si>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</si>
  <si>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</si>
  <si>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</si>
  <si>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</si>
  <si>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</si>
  <si>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</si>
  <si>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</si>
  <si>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</si>
  <si>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</si>
  <si>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</si>
  <si>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</si>
  <si>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</si>
  <si>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</si>
  <si>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</si>
  <si>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</si>
  <si>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</si>
  <si>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</si>
  <si>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</si>
  <si>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</si>
  <si>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</si>
  <si>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</si>
  <si>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</si>
  <si>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</si>
  <si>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</si>
  <si>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</si>
  <si>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</si>
  <si>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</si>
  <si>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</si>
  <si>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</si>
  <si>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</si>
  <si>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</si>
  <si>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</si>
  <si>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</si>
  <si>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</si>
  <si>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</si>
  <si>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</si>
  <si>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</si>
  <si>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</si>
  <si>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</si>
  <si>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</si>
  <si>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</si>
  <si>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</si>
  <si>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</si>
  <si>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контроль с Ф1 на начало отчетного периода</t>
  </si>
  <si>
    <t>контроль с Ф1 на конец отчетного периода</t>
  </si>
  <si>
    <t>to the Order of the Minister of Finance of the Republic of Kazakhstan</t>
  </si>
  <si>
    <t>dated March 02, 2022 No. 241</t>
  </si>
  <si>
    <t xml:space="preserve">                           Appendix No. 4</t>
  </si>
  <si>
    <t>Appendix No. 3</t>
  </si>
  <si>
    <t xml:space="preserve">         to the Order of the Minister of Finance of the Republic of Kazakhstan</t>
  </si>
  <si>
    <t xml:space="preserve">            dated June 28, 2017 No. 404</t>
  </si>
  <si>
    <t>Form</t>
  </si>
  <si>
    <t xml:space="preserve">Consolidated Cash Flow Statement  </t>
  </si>
  <si>
    <t>(direct method)</t>
  </si>
  <si>
    <t xml:space="preserve">                              DESCRIPTION</t>
  </si>
  <si>
    <t>Line code</t>
  </si>
  <si>
    <t>For the reporting period</t>
  </si>
  <si>
    <t>For the previous period</t>
  </si>
  <si>
    <t>thous.tenge</t>
  </si>
  <si>
    <t xml:space="preserve">I. Operating activity cash flow 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</si>
  <si>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</si>
  <si>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</si>
  <si>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</si>
  <si>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other revenue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</si>
  <si>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</si>
  <si>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</si>
  <si>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</si>
  <si>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</si>
  <si>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</si>
  <si>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</si>
  <si>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</si>
  <si>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</si>
  <si>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</si>
  <si>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</si>
  <si>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</si>
  <si>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</si>
  <si>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</si>
  <si>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</si>
  <si>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</si>
  <si>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</si>
  <si>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</si>
  <si>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</si>
  <si>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sale of other companies' equity instruments (except for subsidiaries) and participatory interest in joint ventures</t>
  </si>
  <si>
    <t xml:space="preserve">          sale of other companies' debt instruments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</si>
  <si>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</si>
  <si>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</si>
  <si>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</si>
  <si>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</si>
  <si>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</si>
  <si>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</si>
  <si>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</si>
  <si>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</si>
  <si>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</si>
  <si>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acquisition of other companies' equity instruments (except for subsidiaries) and participatory interest in joint ventures</t>
  </si>
  <si>
    <t xml:space="preserve">        acquisition of other companies' debt instruments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</si>
  <si>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</si>
  <si>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</si>
  <si>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</si>
  <si>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</si>
  <si>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</si>
  <si>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</si>
  <si>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</si>
  <si>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</si>
  <si>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</si>
  <si>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</si>
  <si>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</si>
  <si>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</si>
  <si>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procurement of loans</t>
  </si>
  <si>
    <t xml:space="preserve">          remuneration received</t>
  </si>
  <si>
    <t xml:space="preserve">          other inflow 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</si>
  <si>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</si>
  <si>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</si>
  <si>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</si>
  <si>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</si>
  <si>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payments to owners under company shares</t>
  </si>
  <si>
    <t xml:space="preserve">          other outflow</t>
  </si>
  <si>
    <t>3. Net amount of financial activity cash (line 090 - line 100)</t>
  </si>
  <si>
    <t>4. Effect of currency exchange rates to tenge</t>
  </si>
  <si>
    <t xml:space="preserve">5.  Effect of change in the balance cost of cash and its equivalents </t>
  </si>
  <si>
    <t xml:space="preserve">6. Increase(+)/decrease(-) of funds (line 030+-line 080+-line 110+-line 120+-line 130) </t>
  </si>
  <si>
    <t xml:space="preserve">7. Cash  and its equivalents as of the beginning of reporting period </t>
  </si>
  <si>
    <t xml:space="preserve">8. Cash  and its  equivalents as of the end of reporting period </t>
  </si>
  <si>
    <t>Stamp here</t>
  </si>
  <si>
    <t>Executive Board Chairman                                             ___________________</t>
  </si>
  <si>
    <t xml:space="preserve">Sergey V. Bezhetskiy </t>
  </si>
  <si>
    <t>Company name</t>
  </si>
  <si>
    <t>Ulba Metallurgical Plant JSC</t>
  </si>
  <si>
    <t>Consolidated Capital Change Statement</t>
  </si>
  <si>
    <t>for the period ended on</t>
  </si>
  <si>
    <t>Appendix No. 5</t>
  </si>
  <si>
    <t xml:space="preserve">                           Appendix No.6</t>
  </si>
  <si>
    <t xml:space="preserve">      to the Order of the Minister of Finance of the Republic of Kazakhstan</t>
  </si>
  <si>
    <t xml:space="preserve">           dated June 28, 2017 No. 404</t>
  </si>
  <si>
    <t>Form 4</t>
  </si>
  <si>
    <t>thous. tenge</t>
  </si>
  <si>
    <t>Description</t>
  </si>
  <si>
    <t>Parent company capital</t>
  </si>
  <si>
    <t>Authorized capital stock</t>
  </si>
  <si>
    <t>Share premium</t>
  </si>
  <si>
    <t>Purchased own share instruments</t>
  </si>
  <si>
    <t>Components of other comprehensive income</t>
  </si>
  <si>
    <t>Undistributed profit</t>
  </si>
  <si>
    <t>Other capital</t>
  </si>
  <si>
    <t>Total</t>
  </si>
  <si>
    <t>Share of non-controlling owners</t>
  </si>
  <si>
    <t>Total capital</t>
  </si>
  <si>
    <t>Balance as of January 1st of the previous year</t>
  </si>
  <si>
    <t>Accounting policy change</t>
  </si>
  <si>
    <t>Re-calculated balance (line 010 +/- line 011)</t>
  </si>
  <si>
    <t>Overall comprehensive income, total (line 210 + line 220):</t>
  </si>
  <si>
    <t>Profit (loss) for the year</t>
  </si>
  <si>
    <t>Other comprehensive income, total (sum of lines from 221 to 229):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</si>
  <si>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</si>
  <si>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</si>
  <si>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</si>
  <si>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Share in other comprehensive income (loss) of the associated agencies and joint activities accounted for by share participation method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</si>
  <si>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</si>
  <si>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</si>
  <si>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</si>
  <si>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</si>
  <si>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</si>
  <si>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</si>
  <si>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including:</t>
  </si>
  <si>
    <t>Remuneration of employees with shares:</t>
  </si>
  <si>
    <t>employees' service cost</t>
  </si>
  <si>
    <t>issuing shares according to the procedure of remuneration of employees with shares</t>
  </si>
  <si>
    <t>tax benefit related to the procedure of remuneration of employees with shares</t>
  </si>
  <si>
    <t xml:space="preserve">Contributions from owners </t>
  </si>
  <si>
    <t>Issuing own share instruments (shares)</t>
  </si>
  <si>
    <t xml:space="preserve">Issuing share instruments associated with business merge </t>
  </si>
  <si>
    <t>Share component of the convertible instruments (minus tax effect)</t>
  </si>
  <si>
    <t>Dividend payment</t>
  </si>
  <si>
    <t xml:space="preserve">Other distributions to owners </t>
  </si>
  <si>
    <t>Other operations with owners</t>
  </si>
  <si>
    <t>Changing of participatory interest in subsidiary companies, not resulted the loss of control:</t>
  </si>
  <si>
    <t>Other operations</t>
  </si>
  <si>
    <t>Balance as of January 1st of the reporting year (line 100 + line 200 + line 300 + line 319)</t>
  </si>
  <si>
    <t>Opening balance adjustment (IFRS 15)</t>
  </si>
  <si>
    <t>Opening balance adjustment (IFRS 9)</t>
  </si>
  <si>
    <t>Opening balance adjustment (IFRS 16)</t>
  </si>
  <si>
    <t>Re-calculated balance (line 400 +/- line 401)</t>
  </si>
  <si>
    <t>Overall comprehensive income, total (line 610 + line 620)</t>
  </si>
  <si>
    <t>Profit (loss) per year</t>
  </si>
  <si>
    <t>Other comprehensive income, total (sum of lines from 621 to 629):</t>
  </si>
  <si>
    <t>Operations with owners, total (sum of lines from 710 to 718):</t>
  </si>
  <si>
    <t>(signature)</t>
  </si>
  <si>
    <t xml:space="preserve">                                                                                   </t>
  </si>
  <si>
    <t>Balance (line 300 + line 301 + line 400 + line 500)</t>
  </si>
  <si>
    <t>Total capital (line 420 +/- line 421)</t>
  </si>
  <si>
    <t>Non-controlling owners interest</t>
  </si>
  <si>
    <t xml:space="preserve">Total capital attributed to parent company owners (sum of lines from 410 to 414) </t>
  </si>
  <si>
    <t xml:space="preserve">Undistributed profit (outstanding loss) </t>
  </si>
  <si>
    <t>Other comprehensive income components</t>
  </si>
  <si>
    <t xml:space="preserve">Reacquired private equity instruments </t>
  </si>
  <si>
    <t>Authorized (share) capital</t>
  </si>
  <si>
    <t>V. Capital</t>
  </si>
  <si>
    <t xml:space="preserve">Total long-term liabilities (sum of lines from 310 to 316) </t>
  </si>
  <si>
    <t xml:space="preserve">     Taxes</t>
  </si>
  <si>
    <t xml:space="preserve">     Other long-term liabilities </t>
  </si>
  <si>
    <t xml:space="preserve">Other long-term liabilities </t>
  </si>
  <si>
    <t>State subsidies</t>
  </si>
  <si>
    <t>Long-term liabilities under the contracts with buyers</t>
  </si>
  <si>
    <t>Long-term lease debt</t>
  </si>
  <si>
    <t>Staff remuneration</t>
  </si>
  <si>
    <t>Deferred tax liabilities</t>
  </si>
  <si>
    <t>Long-term estimate liabilities</t>
  </si>
  <si>
    <t>Other credit debt</t>
  </si>
  <si>
    <t xml:space="preserve">Trade credit debt </t>
  </si>
  <si>
    <t>Long-term trade and other credit debt</t>
  </si>
  <si>
    <t>Other financial liabilities</t>
  </si>
  <si>
    <t>Historical costs</t>
  </si>
  <si>
    <t>Other long-term financial liabilities</t>
  </si>
  <si>
    <t>Derivative financial instruments</t>
  </si>
  <si>
    <t>Long-term financial obligations evaluated at fair value through income or loss</t>
  </si>
  <si>
    <t>Other financial liabilities (earlier line 321)</t>
  </si>
  <si>
    <t>bonds</t>
  </si>
  <si>
    <t>Financial lease liabilities (from January 1, 2019 Lease liabilities)</t>
  </si>
  <si>
    <t>loans</t>
  </si>
  <si>
    <t>Long-term financial depreciated cost based obligations</t>
  </si>
  <si>
    <t>IV. Long-term liabilities</t>
  </si>
  <si>
    <t>Liabilities of withdrawn groups intended for sale</t>
  </si>
  <si>
    <t>Total short-term liabilities (sum of lines from 210 to 217)</t>
  </si>
  <si>
    <t xml:space="preserve">     Other short-term liabilities </t>
  </si>
  <si>
    <t xml:space="preserve">Other short-term liabilities </t>
  </si>
  <si>
    <t>Dividends due to payment</t>
  </si>
  <si>
    <t>Short-term liabilities under the contracts with buyers</t>
  </si>
  <si>
    <t>Short-term lease debt</t>
  </si>
  <si>
    <t xml:space="preserve">Current income tax obligations </t>
  </si>
  <si>
    <t>Short-term estimated liabilities</t>
  </si>
  <si>
    <t>Short-term trade and other credit debt</t>
  </si>
  <si>
    <t>Other short-term financial liabilities</t>
  </si>
  <si>
    <t>Short-term derivative financial instruments</t>
  </si>
  <si>
    <t>Short-term financial obligations based on fair cost through income or loss</t>
  </si>
  <si>
    <t>Other financial liabilities (earlier line 222)</t>
  </si>
  <si>
    <t>Bonds</t>
  </si>
  <si>
    <t>Finance lease liabilities (starting from January 1, 2019 - Lease liabilities)</t>
  </si>
  <si>
    <t>Loans</t>
  </si>
  <si>
    <t>Short-term financial depreciated cost based obligations</t>
  </si>
  <si>
    <t>III. Short-term liabilities</t>
  </si>
  <si>
    <t>Liabilities and capital</t>
  </si>
  <si>
    <t>Balance (line 100 + line 101 + line 200)</t>
  </si>
  <si>
    <t>Total long-term assets (sum of lines from 110 to 127)</t>
  </si>
  <si>
    <t>Taxes</t>
  </si>
  <si>
    <t>Other long-term assets</t>
  </si>
  <si>
    <t>Construction in progress</t>
  </si>
  <si>
    <t>Deferred tax assets</t>
  </si>
  <si>
    <t>Intangible assets</t>
  </si>
  <si>
    <t>Exploration and evaluation assets</t>
  </si>
  <si>
    <t>Biological assets</t>
  </si>
  <si>
    <t>Right of use asset</t>
  </si>
  <si>
    <t>Basic assets</t>
  </si>
  <si>
    <t>Investment property</t>
  </si>
  <si>
    <t xml:space="preserve">Long-term assets under the contracts with buyers </t>
  </si>
  <si>
    <t>Long-term accounts receivable on lease</t>
  </si>
  <si>
    <t>Other accounts receivable</t>
  </si>
  <si>
    <t>Trade accounts receivable</t>
  </si>
  <si>
    <t>Long-term trade and other accounts receivables</t>
  </si>
  <si>
    <t>Other long-term financial assets</t>
  </si>
  <si>
    <t>Investments in joint venture companies</t>
  </si>
  <si>
    <t>Investments in associates</t>
  </si>
  <si>
    <t>Investments accounted for using the equity method</t>
  </si>
  <si>
    <t>Initial cost accounted investments (subsidiaries)</t>
  </si>
  <si>
    <t>Long term derivative financial instruments</t>
  </si>
  <si>
    <t xml:space="preserve">Long term financial assets accountable by fair value through income and losses </t>
  </si>
  <si>
    <t>Long term financial assets based on fair cost through other comprehensive income</t>
  </si>
  <si>
    <t xml:space="preserve">Other financial instruments </t>
  </si>
  <si>
    <t xml:space="preserve">    Employees' debts (including loans)</t>
  </si>
  <si>
    <t xml:space="preserve">    Loans issued and accounts receivable of financial lease - long term portion</t>
  </si>
  <si>
    <t xml:space="preserve">    Other restricted cash assets </t>
  </si>
  <si>
    <t xml:space="preserve">    Restricted cash assets (LF Deposits)</t>
  </si>
  <si>
    <t xml:space="preserve">    Deposits (more than a year, not LF)</t>
  </si>
  <si>
    <t>Long term financial assets based on the depreciated cost</t>
  </si>
  <si>
    <t>II. Long-term assets</t>
  </si>
  <si>
    <t xml:space="preserve">Assets (or withdrawn groups) intended for sale </t>
  </si>
  <si>
    <t>Total short-term assets (sum of lines from 010 to 022)</t>
  </si>
  <si>
    <t xml:space="preserve">     Other short-term assets</t>
  </si>
  <si>
    <t>Other short-term assets</t>
  </si>
  <si>
    <t>Biological resource</t>
  </si>
  <si>
    <t>Stocks</t>
  </si>
  <si>
    <t>Current income tax</t>
  </si>
  <si>
    <t>Short term assets under the contracts with buyers</t>
  </si>
  <si>
    <t>Short term accounts receivable on lease</t>
  </si>
  <si>
    <t>Short-term trade and other accounts receivables</t>
  </si>
  <si>
    <t>Other short-term financial assets</t>
  </si>
  <si>
    <t>Short-term erived financial instruments</t>
  </si>
  <si>
    <t xml:space="preserve">Financial assets accountable by fair value through income and losses </t>
  </si>
  <si>
    <t>Financial assets evaluated at fair value through other comprehensive income</t>
  </si>
  <si>
    <t xml:space="preserve">    Other financial assets</t>
  </si>
  <si>
    <t xml:space="preserve">    Loans issued and accounts receivable of financial lease - current portion</t>
  </si>
  <si>
    <t xml:space="preserve">    Other restricted cash assets</t>
  </si>
  <si>
    <t xml:space="preserve">    Deposits (from 3 to 12 months, not LF)</t>
  </si>
  <si>
    <t>Financial assets based on the depreciated cost</t>
  </si>
  <si>
    <t xml:space="preserve">Cash assets and their equivalents </t>
  </si>
  <si>
    <t>I. Short-term assets</t>
  </si>
  <si>
    <t>As of the beginning of the reporting period</t>
  </si>
  <si>
    <t xml:space="preserve">As of the end of the reporting period </t>
  </si>
  <si>
    <t>Assets</t>
  </si>
  <si>
    <t xml:space="preserve"> thousand tenge</t>
  </si>
  <si>
    <t>as of</t>
  </si>
  <si>
    <t>CONSOLIDATED BALANCE  SHEET</t>
  </si>
  <si>
    <t>102, Abay Avenue,Ust-Kamenogorsk 070005, the Republic of Kazakhstan</t>
  </si>
  <si>
    <t>Legal address of the Company</t>
  </si>
  <si>
    <t>Large</t>
  </si>
  <si>
    <t>Business entity</t>
  </si>
  <si>
    <t xml:space="preserve">Average annual number of employees                      </t>
  </si>
  <si>
    <t>Consolidated</t>
  </si>
  <si>
    <t>Form of reporting</t>
  </si>
  <si>
    <t>Joint Stock Company</t>
  </si>
  <si>
    <t>Business legal structure</t>
  </si>
  <si>
    <t>Industry</t>
  </si>
  <si>
    <t>Company's activity type</t>
  </si>
  <si>
    <t>Сertificate of state reregistration of legal entity No. 1725-1917-01-АО dd. October 26, 2004</t>
  </si>
  <si>
    <t xml:space="preserve">Information on reorganization </t>
  </si>
  <si>
    <t xml:space="preserve">Company name </t>
  </si>
  <si>
    <t>Form 1</t>
  </si>
  <si>
    <t>dated June 28, 2017 No. 404</t>
  </si>
  <si>
    <t>to the order of Ministry of Finance of the Republic of Kazakhstan</t>
  </si>
  <si>
    <t>Appendix 2</t>
  </si>
  <si>
    <t>dated March 2, 2022 No. 241</t>
  </si>
  <si>
    <t>to the order of Minister of Finance of the Republic of Kazakhstan</t>
  </si>
  <si>
    <t>Appendix 1</t>
  </si>
  <si>
    <t>of the discontinued activity</t>
  </si>
  <si>
    <t xml:space="preserve">of the continuing activity </t>
  </si>
  <si>
    <t>Diluted earnings per share:</t>
  </si>
  <si>
    <t>Basic earnings per share:</t>
  </si>
  <si>
    <t>Earnings per share:</t>
  </si>
  <si>
    <t>controlling owners interest</t>
  </si>
  <si>
    <t>parent company owners</t>
  </si>
  <si>
    <t>Total comprehensive income attributable to:</t>
  </si>
  <si>
    <t>Total comprehensive income (line 300 + line 400)</t>
  </si>
  <si>
    <t>Total comprehensive income not subject to reclassification into income and expense over the subsequent periods (after income tax) (sum of lines from 431 to 435)</t>
  </si>
  <si>
    <t xml:space="preserve">Revaluation of equity  financial instruments at fair value through the other comprehensive income </t>
  </si>
  <si>
    <t xml:space="preserve">Tax effect of components of the other comprehensive income </t>
  </si>
  <si>
    <t>Actuarial income (loss) on pension liabilities</t>
  </si>
  <si>
    <t xml:space="preserve">Share in the other comprehensive income (loss) of the associated companies and joint venture accounted for using the equity method  </t>
  </si>
  <si>
    <t xml:space="preserve">Revaluation of fixed assets and intangible assets </t>
  </si>
  <si>
    <t>Total comprehensive income subject to reclassification into income and expense over the subsequent periods (after income tax) (sum of lines from 410 to 418)</t>
  </si>
  <si>
    <t xml:space="preserve">Reclassification adjustment as part of income (loss) </t>
  </si>
  <si>
    <t>Other components of the other comprehensive income</t>
  </si>
  <si>
    <t xml:space="preserve">Hedging of net investments in foreign operations </t>
  </si>
  <si>
    <t xml:space="preserve">Exchange difference on investments in foreign companies </t>
  </si>
  <si>
    <t>Cash flow hedging</t>
  </si>
  <si>
    <t xml:space="preserve">Effect of change in income tax rate on deferred tax </t>
  </si>
  <si>
    <t xml:space="preserve">Share in the other comprehensive income (loss) of the associated companies and joint venture accounted for using the equity method </t>
  </si>
  <si>
    <t>Revaluation of debt financial instruments at fair value through the other comprehensive income</t>
  </si>
  <si>
    <t>Including:</t>
  </si>
  <si>
    <t xml:space="preserve">Other comprehensive income, total (sum of lines 420 and 440): </t>
  </si>
  <si>
    <t>Parent company owners</t>
  </si>
  <si>
    <t>Profit for the year (line 200 + line 201) attributable to:</t>
  </si>
  <si>
    <t>Income (loss) after discontinued  activity taxation</t>
  </si>
  <si>
    <t>Income (loss) after continuing  activity taxation (line 100 - line 101)</t>
  </si>
  <si>
    <t>Income tax expenses</t>
  </si>
  <si>
    <t>Income (loss) before taxation (+/- lines from 020 to 025)</t>
  </si>
  <si>
    <t>Other expenses</t>
  </si>
  <si>
    <t>Other income</t>
  </si>
  <si>
    <t>Company's share in profit (loss) of associated entities and joint activity accounted for using the equity method</t>
  </si>
  <si>
    <t>Finance costs</t>
  </si>
  <si>
    <t>Finance income</t>
  </si>
  <si>
    <t>Total operating income (loss) (+/- lines from 012 to 016)</t>
  </si>
  <si>
    <t xml:space="preserve">Administrative expenses </t>
  </si>
  <si>
    <t>Distribution expenses</t>
  </si>
  <si>
    <t>Gross profit (line 010 - line 011)</t>
  </si>
  <si>
    <t>Cost of sales of goods and services</t>
  </si>
  <si>
    <t>Revenue from the sale of goods, products and service rendering</t>
  </si>
  <si>
    <t>Consolidated profit and loss statement</t>
  </si>
  <si>
    <t>Form 2</t>
  </si>
  <si>
    <t>Appendix 3</t>
  </si>
  <si>
    <t xml:space="preserve">Deputy Executive Board Chairman –   </t>
  </si>
  <si>
    <t>Economics and Finance                                                ___________________</t>
  </si>
  <si>
    <t xml:space="preserve">Lyudmila A. Chebotaryova </t>
  </si>
  <si>
    <t>September 30, 2023</t>
  </si>
  <si>
    <t>reporting period as of 30.09.2023</t>
  </si>
  <si>
    <t>Balance as of September 30 of the reporting year (line 500 + line 600 + line 700 + line 719)</t>
  </si>
  <si>
    <t>Irina V. Dibrova</t>
  </si>
  <si>
    <t xml:space="preserve">Deputy Chief Accountant for General Issues   ___________________                       </t>
  </si>
  <si>
    <t xml:space="preserve">Deputy Chief Accountant for General Issues                                                         </t>
  </si>
  <si>
    <t xml:space="preserve">Deputy Chief Accountant for General Issues                       ___________________                       </t>
  </si>
  <si>
    <t xml:space="preserve">Deputy Chief Accountant for General Issues            ___________________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</si>
</sst>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_-* #,##0.00_р_._-;\-* #,##0.00_р_._-;_-* &quot;-&quot;??_р_._-;_-@_-"/>
    <numFmt numFmtId="168" formatCode="000"/>
    <numFmt numFmtId="169" formatCode="_(* #,##0.000_);_(* \(#,##0.000\);_(* &quot;-&quot;_);_(@_)"/>
  </numFmts>
  <fonts count="34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color indexed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u val="singleAccounting"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164" fontId="0" fillId="0" borderId="0"/>
    <xf numFmtId="167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</cellStyleXfs>
  <cellXfs count="282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3" fillId="0" borderId="0" xfId="2" applyNumberFormat="1" applyFont="1" applyProtection="1">
      <protection locked="0"/>
    </xf>
    <xf numFmtId="164" fontId="1" fillId="0" borderId="0" xfId="0" applyFont="1" applyAlignment="1">
      <alignment horizontal="right"/>
    </xf>
    <xf numFmtId="165" fontId="3" fillId="0" borderId="0" xfId="2" applyNumberFormat="1" applyFont="1"/>
    <xf numFmtId="164" fontId="3" fillId="0" borderId="0" xfId="2" applyFont="1"/>
    <xf numFmtId="164" fontId="3" fillId="0" borderId="0" xfId="2" applyFont="1" applyAlignment="1">
      <alignment vertical="top" wrapText="1"/>
    </xf>
    <xf numFmtId="164" fontId="3" fillId="0" borderId="0" xfId="2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Protection="1">
      <protection locked="0"/>
    </xf>
    <xf numFmtId="0" fontId="5" fillId="0" borderId="0" xfId="2" applyNumberFormat="1" applyFont="1" applyAlignment="1">
      <alignment horizontal="right" vertical="top" wrapText="1"/>
    </xf>
    <xf numFmtId="0" fontId="5" fillId="0" borderId="0" xfId="2" applyNumberFormat="1" applyFont="1" applyAlignment="1" applyProtection="1">
      <alignment vertical="top" wrapText="1"/>
      <protection locked="0"/>
    </xf>
    <xf numFmtId="0" fontId="3" fillId="0" borderId="0" xfId="2" applyNumberFormat="1" applyFont="1" applyAlignment="1" applyProtection="1">
      <alignment vertical="top" wrapText="1"/>
      <protection locked="0"/>
    </xf>
    <xf numFmtId="164" fontId="3" fillId="0" borderId="0" xfId="2" applyFont="1" applyAlignment="1">
      <alignment horizontal="center" vertical="center"/>
    </xf>
    <xf numFmtId="164" fontId="5" fillId="0" borderId="0" xfId="2" applyFont="1"/>
    <xf numFmtId="164" fontId="9" fillId="0" borderId="0" xfId="2" applyFont="1"/>
    <xf numFmtId="49" fontId="2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vertical="top" wrapText="1"/>
    </xf>
    <xf numFmtId="49" fontId="3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center"/>
    </xf>
    <xf numFmtId="166" fontId="3" fillId="0" borderId="4" xfId="2" quotePrefix="1" applyNumberFormat="1" applyFont="1" applyBorder="1" applyAlignment="1">
      <alignment horizontal="right" wrapText="1"/>
    </xf>
    <xf numFmtId="166" fontId="9" fillId="0" borderId="4" xfId="2" applyNumberFormat="1" applyFont="1" applyBorder="1" applyAlignment="1" applyProtection="1">
      <alignment horizontal="right"/>
      <protection locked="0"/>
    </xf>
    <xf numFmtId="166" fontId="3" fillId="0" borderId="4" xfId="2" applyNumberFormat="1" applyFont="1" applyBorder="1" applyAlignment="1">
      <alignment horizontal="right"/>
    </xf>
    <xf numFmtId="0" fontId="9" fillId="0" borderId="4" xfId="2" applyNumberFormat="1" applyFont="1" applyBorder="1" applyAlignment="1">
      <alignment horizontal="center"/>
    </xf>
    <xf numFmtId="164" fontId="1" fillId="0" borderId="4" xfId="0" applyFont="1" applyBorder="1" applyAlignment="1">
      <alignment horizontal="left" indent="2"/>
    </xf>
    <xf numFmtId="164" fontId="5" fillId="0" borderId="0" xfId="2" applyFont="1" applyAlignment="1">
      <alignment horizontal="center" vertical="center"/>
    </xf>
    <xf numFmtId="0" fontId="0" fillId="0" borderId="4" xfId="0" applyNumberFormat="1" applyBorder="1" applyAlignment="1" applyProtection="1">
      <alignment horizontal="left" wrapText="1" indent="1"/>
      <protection hidden="1"/>
    </xf>
    <xf numFmtId="0" fontId="2" fillId="0" borderId="0" xfId="2" applyNumberFormat="1" applyFont="1" applyProtection="1">
      <protection locked="0"/>
    </xf>
    <xf numFmtId="166" fontId="4" fillId="0" borderId="0" xfId="2" applyNumberFormat="1" applyFont="1"/>
    <xf numFmtId="164" fontId="3" fillId="0" borderId="0" xfId="2" applyFont="1" applyProtection="1">
      <protection locked="0"/>
    </xf>
    <xf numFmtId="0" fontId="2" fillId="0" borderId="0" xfId="2" applyNumberFormat="1" applyFont="1"/>
    <xf numFmtId="0" fontId="4" fillId="0" borderId="0" xfId="2" applyNumberFormat="1" applyFont="1"/>
    <xf numFmtId="0" fontId="11" fillId="0" borderId="0" xfId="2" applyNumberFormat="1" applyFont="1"/>
    <xf numFmtId="0" fontId="10" fillId="0" borderId="0" xfId="2" applyNumberFormat="1" applyFont="1"/>
    <xf numFmtId="0" fontId="9" fillId="0" borderId="0" xfId="2" applyNumberFormat="1" applyFont="1"/>
    <xf numFmtId="0" fontId="3" fillId="0" borderId="0" xfId="2" applyNumberFormat="1" applyFont="1"/>
    <xf numFmtId="0" fontId="2" fillId="0" borderId="1" xfId="2" applyNumberFormat="1" applyFont="1" applyBorder="1" applyAlignment="1" applyProtection="1">
      <alignment horizontal="right"/>
      <protection locked="0"/>
    </xf>
    <xf numFmtId="0" fontId="4" fillId="0" borderId="0" xfId="2" applyNumberFormat="1" applyFont="1" applyAlignment="1">
      <alignment vertical="center"/>
    </xf>
    <xf numFmtId="0" fontId="11" fillId="0" borderId="0" xfId="2" applyNumberFormat="1" applyFont="1" applyAlignment="1">
      <alignment vertical="center"/>
    </xf>
    <xf numFmtId="0" fontId="10" fillId="0" borderId="0" xfId="2" applyNumberFormat="1" applyFont="1" applyAlignment="1">
      <alignment vertical="center"/>
    </xf>
    <xf numFmtId="0" fontId="9" fillId="0" borderId="0" xfId="2" applyNumberFormat="1" applyFont="1" applyAlignment="1">
      <alignment vertical="center"/>
    </xf>
    <xf numFmtId="0" fontId="3" fillId="0" borderId="0" xfId="2" applyNumberFormat="1" applyFont="1" applyAlignment="1">
      <alignment vertical="center"/>
    </xf>
    <xf numFmtId="164" fontId="4" fillId="0" borderId="0" xfId="0" applyFont="1" applyAlignment="1">
      <alignment horizontal="center" textRotation="90" wrapText="1"/>
    </xf>
    <xf numFmtId="164" fontId="8" fillId="0" borderId="0" xfId="0" applyFont="1" applyAlignment="1">
      <alignment horizontal="center" textRotation="90" wrapText="1"/>
    </xf>
    <xf numFmtId="166" fontId="2" fillId="0" borderId="4" xfId="2" applyNumberFormat="1" applyFont="1" applyBorder="1" applyProtection="1">
      <protection locked="0"/>
    </xf>
    <xf numFmtId="166" fontId="4" fillId="0" borderId="0" xfId="0" applyNumberFormat="1" applyFont="1"/>
    <xf numFmtId="49" fontId="6" fillId="0" borderId="4" xfId="2" applyNumberFormat="1" applyFont="1" applyBorder="1" applyAlignment="1">
      <alignment horizontal="center"/>
    </xf>
    <xf numFmtId="166" fontId="7" fillId="0" borderId="0" xfId="2" applyNumberFormat="1" applyFont="1"/>
    <xf numFmtId="0" fontId="13" fillId="0" borderId="0" xfId="2" applyNumberFormat="1" applyFont="1"/>
    <xf numFmtId="0" fontId="14" fillId="0" borderId="0" xfId="2" applyNumberFormat="1" applyFont="1"/>
    <xf numFmtId="0" fontId="15" fillId="0" borderId="0" xfId="2" applyNumberFormat="1" applyFont="1"/>
    <xf numFmtId="0" fontId="5" fillId="0" borderId="0" xfId="2" applyNumberFormat="1" applyFont="1"/>
    <xf numFmtId="166" fontId="11" fillId="0" borderId="0" xfId="2" applyNumberFormat="1" applyFont="1"/>
    <xf numFmtId="166" fontId="10" fillId="0" borderId="0" xfId="2" applyNumberFormat="1" applyFont="1"/>
    <xf numFmtId="0" fontId="16" fillId="0" borderId="0" xfId="2" applyNumberFormat="1" applyFont="1"/>
    <xf numFmtId="166" fontId="13" fillId="0" borderId="0" xfId="2" applyNumberFormat="1" applyFont="1"/>
    <xf numFmtId="166" fontId="2" fillId="0" borderId="5" xfId="2" applyNumberFormat="1" applyFont="1" applyBorder="1" applyProtection="1">
      <protection locked="0"/>
    </xf>
    <xf numFmtId="166" fontId="6" fillId="0" borderId="4" xfId="2" applyNumberFormat="1" applyFont="1" applyBorder="1" applyProtection="1">
      <protection locked="0"/>
    </xf>
    <xf numFmtId="166" fontId="6" fillId="0" borderId="5" xfId="2" applyNumberFormat="1" applyFont="1" applyBorder="1" applyProtection="1">
      <protection locked="0"/>
    </xf>
    <xf numFmtId="0" fontId="7" fillId="0" borderId="0" xfId="2" applyNumberFormat="1" applyFont="1"/>
    <xf numFmtId="0" fontId="2" fillId="0" borderId="4" xfId="2" applyNumberFormat="1" applyFont="1" applyBorder="1"/>
    <xf numFmtId="0" fontId="3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1" fillId="0" borderId="0" xfId="2" applyNumberFormat="1" applyFont="1" applyProtection="1">
      <protection locked="0"/>
    </xf>
    <xf numFmtId="0" fontId="10" fillId="0" borderId="0" xfId="2" applyNumberFormat="1" applyFont="1" applyProtection="1">
      <protection locked="0"/>
    </xf>
    <xf numFmtId="0" fontId="9" fillId="0" borderId="0" xfId="2" applyNumberFormat="1" applyFont="1" applyProtection="1">
      <protection locked="0"/>
    </xf>
    <xf numFmtId="164" fontId="0" fillId="0" borderId="0" xfId="0" applyProtection="1">
      <protection locked="0"/>
    </xf>
    <xf numFmtId="165" fontId="17" fillId="0" borderId="0" xfId="1" applyNumberFormat="1" applyFont="1" applyFill="1" applyProtection="1"/>
    <xf numFmtId="164" fontId="12" fillId="0" borderId="0" xfId="0" applyFont="1"/>
    <xf numFmtId="164" fontId="1" fillId="0" borderId="0" xfId="0" applyFont="1" applyProtection="1">
      <protection locked="0"/>
    </xf>
    <xf numFmtId="164" fontId="1" fillId="0" borderId="0" xfId="0" applyFont="1"/>
    <xf numFmtId="164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64" fontId="18" fillId="0" borderId="0" xfId="0" applyFont="1"/>
    <xf numFmtId="164" fontId="3" fillId="0" borderId="0" xfId="0" applyFont="1" applyAlignment="1" applyProtection="1">
      <alignment horizontal="center" vertical="top"/>
      <protection locked="0"/>
    </xf>
    <xf numFmtId="164" fontId="12" fillId="0" borderId="0" xfId="0" applyFont="1" applyAlignment="1">
      <alignment horizontal="right"/>
    </xf>
    <xf numFmtId="164" fontId="18" fillId="0" borderId="0" xfId="0" applyFont="1" applyAlignment="1">
      <alignment horizontal="right"/>
    </xf>
    <xf numFmtId="164" fontId="5" fillId="0" borderId="0" xfId="0" applyFont="1" applyAlignment="1">
      <alignment horizontal="center" vertical="top"/>
    </xf>
    <xf numFmtId="164" fontId="19" fillId="0" borderId="0" xfId="0" applyFont="1" applyAlignment="1">
      <alignment horizontal="center" vertical="top"/>
    </xf>
    <xf numFmtId="164" fontId="19" fillId="0" borderId="0" xfId="0" applyFont="1" applyAlignment="1">
      <alignment horizontal="center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horizontal="right" vertical="top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 applyProtection="1">
      <alignment horizontal="center" vertical="top"/>
      <protection locked="0"/>
    </xf>
    <xf numFmtId="0" fontId="5" fillId="0" borderId="4" xfId="0" applyNumberFormat="1" applyFont="1" applyBorder="1" applyProtection="1">
      <protection locked="0"/>
    </xf>
    <xf numFmtId="0" fontId="5" fillId="0" borderId="4" xfId="0" applyNumberFormat="1" applyFont="1" applyBorder="1"/>
    <xf numFmtId="168" fontId="5" fillId="0" borderId="4" xfId="0" applyNumberFormat="1" applyFont="1" applyBorder="1" applyAlignment="1" applyProtection="1">
      <alignment horizontal="center" vertical="top"/>
      <protection locked="0"/>
    </xf>
    <xf numFmtId="0" fontId="3" fillId="0" borderId="4" xfId="0" applyNumberFormat="1" applyFont="1" applyBorder="1"/>
    <xf numFmtId="0" fontId="3" fillId="0" borderId="4" xfId="0" applyNumberFormat="1" applyFont="1" applyBorder="1" applyAlignment="1" applyProtection="1">
      <alignment horizontal="center" vertical="top"/>
      <protection locked="0"/>
    </xf>
    <xf numFmtId="168" fontId="3" fillId="0" borderId="4" xfId="0" applyNumberFormat="1" applyFont="1" applyBorder="1" applyAlignment="1" applyProtection="1">
      <alignment horizontal="center" vertical="top"/>
      <protection locked="0"/>
    </xf>
    <xf numFmtId="0" fontId="3" fillId="0" borderId="4" xfId="0" applyNumberFormat="1" applyFont="1" applyBorder="1" applyAlignment="1">
      <alignment horizontal="left" vertical="top"/>
    </xf>
    <xf numFmtId="3" fontId="3" fillId="0" borderId="4" xfId="4" applyNumberFormat="1" applyFont="1" applyBorder="1" applyAlignment="1" applyProtection="1">
      <alignment horizontal="right" wrapText="1"/>
      <protection locked="0"/>
    </xf>
    <xf numFmtId="0" fontId="5" fillId="0" borderId="4" xfId="0" applyNumberFormat="1" applyFont="1" applyBorder="1" applyAlignment="1">
      <alignment wrapText="1"/>
    </xf>
    <xf numFmtId="0" fontId="3" fillId="0" borderId="4" xfId="0" applyNumberFormat="1" applyFont="1" applyBorder="1" applyAlignment="1">
      <alignment vertical="top" wrapText="1"/>
    </xf>
    <xf numFmtId="0" fontId="6" fillId="0" borderId="0" xfId="0" applyNumberFormat="1" applyFont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12" fillId="0" borderId="0" xfId="2" applyNumberFormat="1" applyFont="1" applyAlignment="1" applyProtection="1">
      <alignment wrapText="1"/>
      <protection locked="0"/>
    </xf>
    <xf numFmtId="0" fontId="12" fillId="0" borderId="0" xfId="2" applyNumberFormat="1" applyFont="1" applyProtection="1">
      <protection locked="0"/>
    </xf>
    <xf numFmtId="0" fontId="20" fillId="0" borderId="0" xfId="2" applyNumberFormat="1" applyFont="1" applyProtection="1">
      <protection locked="0"/>
    </xf>
    <xf numFmtId="0" fontId="20" fillId="0" borderId="0" xfId="2" applyNumberFormat="1" applyFont="1" applyAlignment="1" applyProtection="1">
      <alignment wrapText="1"/>
      <protection locked="0"/>
    </xf>
    <xf numFmtId="0" fontId="20" fillId="0" borderId="0" xfId="2" applyNumberFormat="1" applyFont="1" applyAlignment="1" applyProtection="1">
      <alignment horizontal="right"/>
      <protection locked="0"/>
    </xf>
    <xf numFmtId="167" fontId="21" fillId="0" borderId="0" xfId="1" applyFont="1" applyFill="1" applyProtection="1"/>
    <xf numFmtId="0" fontId="12" fillId="0" borderId="0" xfId="2" applyNumberFormat="1" applyFont="1"/>
    <xf numFmtId="0" fontId="22" fillId="0" borderId="0" xfId="2" applyNumberFormat="1" applyFont="1" applyAlignment="1" applyProtection="1">
      <alignment horizontal="right"/>
      <protection locked="0"/>
    </xf>
    <xf numFmtId="0" fontId="22" fillId="0" borderId="0" xfId="2" applyNumberFormat="1" applyFont="1" applyProtection="1">
      <protection locked="0"/>
    </xf>
    <xf numFmtId="0" fontId="22" fillId="0" borderId="0" xfId="2" applyNumberFormat="1" applyFont="1" applyAlignment="1" applyProtection="1">
      <alignment wrapText="1"/>
      <protection locked="0"/>
    </xf>
    <xf numFmtId="14" fontId="22" fillId="0" borderId="0" xfId="2" applyNumberFormat="1" applyFont="1" applyAlignment="1" applyProtection="1">
      <alignment horizontal="left" wrapText="1"/>
      <protection locked="0"/>
    </xf>
    <xf numFmtId="0" fontId="20" fillId="0" borderId="1" xfId="2" applyNumberFormat="1" applyFont="1" applyBorder="1" applyProtection="1">
      <protection locked="0"/>
    </xf>
    <xf numFmtId="0" fontId="20" fillId="0" borderId="1" xfId="2" applyNumberFormat="1" applyFont="1" applyBorder="1" applyAlignment="1" applyProtection="1">
      <alignment wrapText="1"/>
      <protection locked="0"/>
    </xf>
    <xf numFmtId="0" fontId="20" fillId="0" borderId="1" xfId="2" applyNumberFormat="1" applyFont="1" applyBorder="1" applyAlignment="1" applyProtection="1">
      <alignment horizontal="right"/>
      <protection locked="0"/>
    </xf>
    <xf numFmtId="0" fontId="12" fillId="0" borderId="0" xfId="2" applyNumberFormat="1" applyFont="1" applyAlignment="1">
      <alignment horizontal="center" vertical="center"/>
    </xf>
    <xf numFmtId="0" fontId="20" fillId="0" borderId="4" xfId="2" applyNumberFormat="1" applyFont="1" applyBorder="1" applyAlignment="1" applyProtection="1">
      <alignment horizontal="center" vertical="center" wrapText="1"/>
      <protection locked="0"/>
    </xf>
    <xf numFmtId="0" fontId="22" fillId="0" borderId="4" xfId="2" applyNumberFormat="1" applyFont="1" applyBorder="1" applyAlignment="1">
      <alignment wrapText="1"/>
    </xf>
    <xf numFmtId="49" fontId="22" fillId="0" borderId="4" xfId="2" applyNumberFormat="1" applyFont="1" applyBorder="1" applyAlignment="1" applyProtection="1">
      <alignment horizontal="center" wrapText="1"/>
      <protection locked="0"/>
    </xf>
    <xf numFmtId="166" fontId="23" fillId="0" borderId="4" xfId="2" applyNumberFormat="1" applyFont="1" applyBorder="1" applyAlignment="1" applyProtection="1">
      <alignment wrapText="1"/>
      <protection locked="0"/>
    </xf>
    <xf numFmtId="166" fontId="23" fillId="0" borderId="4" xfId="2" quotePrefix="1" applyNumberFormat="1" applyFont="1" applyBorder="1" applyAlignment="1" applyProtection="1">
      <alignment wrapText="1"/>
      <protection locked="0"/>
    </xf>
    <xf numFmtId="167" fontId="24" fillId="0" borderId="0" xfId="1" applyFont="1" applyFill="1" applyProtection="1"/>
    <xf numFmtId="0" fontId="18" fillId="0" borderId="0" xfId="2" applyNumberFormat="1" applyFont="1"/>
    <xf numFmtId="0" fontId="20" fillId="0" borderId="4" xfId="2" applyNumberFormat="1" applyFont="1" applyBorder="1" applyAlignment="1">
      <alignment wrapText="1"/>
    </xf>
    <xf numFmtId="49" fontId="20" fillId="0" borderId="4" xfId="2" applyNumberFormat="1" applyFont="1" applyBorder="1" applyAlignment="1" applyProtection="1">
      <alignment horizontal="center" wrapText="1"/>
      <protection locked="0"/>
    </xf>
    <xf numFmtId="166" fontId="20" fillId="0" borderId="4" xfId="2" applyNumberFormat="1" applyFont="1" applyBorder="1" applyAlignment="1" applyProtection="1">
      <alignment wrapText="1"/>
      <protection locked="0"/>
    </xf>
    <xf numFmtId="166" fontId="20" fillId="0" borderId="4" xfId="2" quotePrefix="1" applyNumberFormat="1" applyFont="1" applyBorder="1" applyAlignment="1" applyProtection="1">
      <alignment wrapText="1"/>
      <protection locked="0"/>
    </xf>
    <xf numFmtId="166" fontId="23" fillId="0" borderId="4" xfId="2" quotePrefix="1" applyNumberFormat="1" applyFont="1" applyBorder="1" applyProtection="1">
      <protection locked="0"/>
    </xf>
    <xf numFmtId="166" fontId="23" fillId="0" borderId="4" xfId="2" applyNumberFormat="1" applyFont="1" applyBorder="1" applyProtection="1">
      <protection locked="0"/>
    </xf>
    <xf numFmtId="0" fontId="20" fillId="0" borderId="4" xfId="2" applyNumberFormat="1" applyFont="1" applyBorder="1" applyAlignment="1">
      <alignment vertical="top" wrapText="1"/>
    </xf>
    <xf numFmtId="49" fontId="20" fillId="0" borderId="4" xfId="2" applyNumberFormat="1" applyFont="1" applyBorder="1" applyAlignment="1" applyProtection="1">
      <alignment horizontal="center" vertical="top" wrapText="1"/>
      <protection locked="0"/>
    </xf>
    <xf numFmtId="166" fontId="20" fillId="0" borderId="4" xfId="2" applyNumberFormat="1" applyFont="1" applyBorder="1" applyAlignment="1" applyProtection="1">
      <alignment vertical="top" wrapText="1"/>
      <protection locked="0"/>
    </xf>
    <xf numFmtId="166" fontId="20" fillId="0" borderId="4" xfId="2" quotePrefix="1" applyNumberFormat="1" applyFont="1" applyBorder="1" applyAlignment="1" applyProtection="1">
      <alignment vertical="top" wrapText="1"/>
      <protection locked="0"/>
    </xf>
    <xf numFmtId="166" fontId="23" fillId="0" borderId="4" xfId="2" quotePrefix="1" applyNumberFormat="1" applyFont="1" applyBorder="1" applyAlignment="1" applyProtection="1">
      <alignment vertical="top" wrapText="1"/>
      <protection locked="0"/>
    </xf>
    <xf numFmtId="167" fontId="21" fillId="0" borderId="0" xfId="1" applyFont="1" applyFill="1" applyAlignment="1" applyProtection="1">
      <alignment vertical="top"/>
    </xf>
    <xf numFmtId="0" fontId="12" fillId="0" borderId="0" xfId="2" applyNumberFormat="1" applyFont="1" applyAlignment="1">
      <alignment vertical="top"/>
    </xf>
    <xf numFmtId="166" fontId="20" fillId="0" borderId="4" xfId="2" quotePrefix="1" applyNumberFormat="1" applyFont="1" applyBorder="1" applyAlignment="1" applyProtection="1">
      <alignment horizontal="left" wrapText="1"/>
      <protection locked="0"/>
    </xf>
    <xf numFmtId="166" fontId="20" fillId="0" borderId="4" xfId="2" applyNumberFormat="1" applyFont="1" applyBorder="1" applyAlignment="1" applyProtection="1">
      <alignment horizontal="left" wrapText="1"/>
      <protection locked="0"/>
    </xf>
    <xf numFmtId="167" fontId="21" fillId="0" borderId="0" xfId="2" applyNumberFormat="1" applyFont="1"/>
    <xf numFmtId="167" fontId="21" fillId="0" borderId="0" xfId="1" applyFont="1" applyFill="1" applyAlignment="1" applyProtection="1">
      <alignment wrapText="1"/>
    </xf>
    <xf numFmtId="167" fontId="21" fillId="0" borderId="0" xfId="1" applyFont="1" applyFill="1"/>
    <xf numFmtId="167" fontId="21" fillId="0" borderId="0" xfId="0" applyNumberFormat="1" applyFont="1"/>
    <xf numFmtId="0" fontId="12" fillId="0" borderId="0" xfId="0" applyNumberFormat="1" applyFont="1" applyProtection="1">
      <protection locked="0"/>
    </xf>
    <xf numFmtId="0" fontId="12" fillId="0" borderId="0" xfId="0" applyNumberFormat="1" applyFont="1" applyAlignment="1" applyProtection="1">
      <alignment wrapText="1"/>
      <protection locked="0"/>
    </xf>
    <xf numFmtId="0" fontId="12" fillId="0" borderId="0" xfId="0" applyNumberFormat="1" applyFont="1"/>
    <xf numFmtId="0" fontId="22" fillId="0" borderId="0" xfId="2" applyNumberFormat="1" applyFont="1" applyAlignment="1" applyProtection="1">
      <alignment horizontal="left" wrapText="1"/>
      <protection locked="0"/>
    </xf>
    <xf numFmtId="0" fontId="20" fillId="0" borderId="0" xfId="2" applyNumberFormat="1" applyFont="1" applyAlignment="1" applyProtection="1">
      <alignment horizontal="left" wrapText="1"/>
      <protection locked="0"/>
    </xf>
    <xf numFmtId="0" fontId="6" fillId="0" borderId="0" xfId="0" applyNumberFormat="1" applyFont="1" applyProtection="1">
      <protection locked="0"/>
    </xf>
    <xf numFmtId="164" fontId="5" fillId="0" borderId="0" xfId="0" applyFont="1" applyProtection="1">
      <protection locked="0"/>
    </xf>
    <xf numFmtId="164" fontId="25" fillId="0" borderId="0" xfId="0" applyFont="1" applyProtection="1">
      <protection locked="0"/>
    </xf>
    <xf numFmtId="0" fontId="18" fillId="0" borderId="0" xfId="2" applyNumberFormat="1" applyFont="1" applyAlignment="1" applyProtection="1">
      <alignment wrapText="1"/>
      <protection locked="0"/>
    </xf>
    <xf numFmtId="0" fontId="20" fillId="0" borderId="0" xfId="2" applyNumberFormat="1" applyFont="1" applyAlignment="1" applyProtection="1">
      <alignment vertical="center" wrapText="1"/>
      <protection locked="0"/>
    </xf>
    <xf numFmtId="165" fontId="26" fillId="0" borderId="0" xfId="2" applyNumberFormat="1" applyFont="1" applyProtection="1">
      <protection locked="0"/>
    </xf>
    <xf numFmtId="49" fontId="26" fillId="0" borderId="0" xfId="2" applyNumberFormat="1" applyFont="1" applyProtection="1">
      <protection locked="0"/>
    </xf>
    <xf numFmtId="164" fontId="26" fillId="0" borderId="0" xfId="2" applyFont="1"/>
    <xf numFmtId="164" fontId="26" fillId="0" borderId="0" xfId="2" applyFont="1" applyAlignment="1">
      <alignment vertical="top" wrapText="1"/>
    </xf>
    <xf numFmtId="164" fontId="12" fillId="0" borderId="0" xfId="2" applyFont="1" applyAlignment="1">
      <alignment horizontal="left" vertical="top" wrapText="1"/>
    </xf>
    <xf numFmtId="164" fontId="1" fillId="0" borderId="6" xfId="0" applyFont="1" applyBorder="1" applyProtection="1">
      <protection locked="0"/>
    </xf>
    <xf numFmtId="164" fontId="5" fillId="0" borderId="0" xfId="2" applyFont="1" applyAlignment="1">
      <alignment horizontal="left" vertical="top" wrapText="1"/>
    </xf>
    <xf numFmtId="0" fontId="3" fillId="0" borderId="0" xfId="2" applyNumberFormat="1" applyFont="1" applyAlignment="1" applyProtection="1">
      <alignment horizontal="left" vertical="top" wrapText="1"/>
      <protection locked="0"/>
    </xf>
    <xf numFmtId="164" fontId="27" fillId="0" borderId="0" xfId="0" applyFont="1" applyProtection="1">
      <protection locked="0"/>
    </xf>
    <xf numFmtId="0" fontId="5" fillId="0" borderId="0" xfId="2" applyNumberFormat="1" applyFont="1" applyAlignment="1" applyProtection="1">
      <alignment horizontal="left" vertical="top" wrapText="1"/>
      <protection locked="0"/>
    </xf>
    <xf numFmtId="0" fontId="5" fillId="0" borderId="0" xfId="2" applyNumberFormat="1" applyFont="1" applyProtection="1">
      <protection locked="0"/>
    </xf>
    <xf numFmtId="166" fontId="3" fillId="0" borderId="0" xfId="2" applyNumberFormat="1" applyFont="1"/>
    <xf numFmtId="165" fontId="5" fillId="0" borderId="0" xfId="2" applyNumberFormat="1" applyFont="1"/>
    <xf numFmtId="166" fontId="5" fillId="0" borderId="0" xfId="2" quotePrefix="1" applyNumberFormat="1" applyFont="1" applyAlignment="1">
      <alignment horizontal="right" wrapText="1"/>
    </xf>
    <xf numFmtId="0" fontId="5" fillId="0" borderId="0" xfId="2" applyNumberFormat="1" applyFont="1" applyAlignment="1">
      <alignment horizontal="center"/>
    </xf>
    <xf numFmtId="0" fontId="5" fillId="0" borderId="0" xfId="2" applyNumberFormat="1" applyFont="1" applyAlignment="1">
      <alignment vertical="top" wrapText="1"/>
    </xf>
    <xf numFmtId="0" fontId="5" fillId="0" borderId="4" xfId="2" applyNumberFormat="1" applyFont="1" applyBorder="1" applyAlignment="1">
      <alignment horizontal="center"/>
    </xf>
    <xf numFmtId="0" fontId="28" fillId="0" borderId="4" xfId="2" applyNumberFormat="1" applyFont="1" applyBorder="1" applyAlignment="1">
      <alignment vertical="top" wrapText="1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29" fillId="0" borderId="4" xfId="2" applyNumberFormat="1" applyFont="1" applyBorder="1" applyAlignment="1">
      <alignment vertical="top" wrapText="1"/>
    </xf>
    <xf numFmtId="0" fontId="5" fillId="0" borderId="4" xfId="2" applyNumberFormat="1" applyFont="1" applyBorder="1"/>
    <xf numFmtId="165" fontId="9" fillId="0" borderId="0" xfId="2" applyNumberFormat="1" applyFont="1"/>
    <xf numFmtId="164" fontId="26" fillId="0" borderId="5" xfId="0" applyFont="1" applyBorder="1" applyAlignment="1">
      <alignment horizontal="left" indent="2"/>
    </xf>
    <xf numFmtId="164" fontId="26" fillId="0" borderId="4" xfId="2" applyFont="1" applyBorder="1" applyAlignment="1">
      <alignment horizontal="left" indent="2"/>
    </xf>
    <xf numFmtId="164" fontId="26" fillId="0" borderId="4" xfId="0" applyFont="1" applyBorder="1" applyAlignment="1">
      <alignment horizontal="left" indent="2"/>
    </xf>
    <xf numFmtId="0" fontId="26" fillId="0" borderId="4" xfId="0" applyNumberFormat="1" applyFont="1" applyBorder="1" applyAlignment="1" applyProtection="1">
      <alignment horizontal="left" wrapText="1" indent="1"/>
      <protection hidden="1"/>
    </xf>
    <xf numFmtId="0" fontId="26" fillId="0" borderId="4" xfId="0" applyNumberFormat="1" applyFont="1" applyBorder="1" applyAlignment="1" applyProtection="1">
      <alignment horizontal="left" indent="1"/>
      <protection hidden="1"/>
    </xf>
    <xf numFmtId="165" fontId="5" fillId="0" borderId="0" xfId="2" applyNumberFormat="1" applyFont="1" applyAlignment="1">
      <alignment horizontal="center" vertical="center"/>
    </xf>
    <xf numFmtId="0" fontId="28" fillId="0" borderId="4" xfId="2" applyNumberFormat="1" applyFont="1" applyBorder="1" applyAlignment="1">
      <alignment horizontal="center" vertical="center" wrapText="1"/>
    </xf>
    <xf numFmtId="0" fontId="28" fillId="0" borderId="4" xfId="2" applyNumberFormat="1" applyFont="1" applyBorder="1" applyAlignment="1">
      <alignment horizontal="left" vertical="center" wrapText="1"/>
    </xf>
    <xf numFmtId="0" fontId="28" fillId="0" borderId="4" xfId="5" applyFont="1" applyBorder="1"/>
    <xf numFmtId="0" fontId="29" fillId="0" borderId="4" xfId="5" applyFont="1" applyBorder="1"/>
    <xf numFmtId="164" fontId="26" fillId="0" borderId="4" xfId="0" applyFont="1" applyBorder="1" applyAlignment="1">
      <alignment horizontal="left"/>
    </xf>
    <xf numFmtId="0" fontId="26" fillId="0" borderId="4" xfId="2" applyNumberFormat="1" applyFont="1" applyBorder="1" applyAlignment="1">
      <alignment vertical="top" wrapText="1"/>
    </xf>
    <xf numFmtId="0" fontId="28" fillId="0" borderId="4" xfId="5" applyFont="1" applyBorder="1" applyAlignment="1">
      <alignment wrapText="1"/>
    </xf>
    <xf numFmtId="0" fontId="29" fillId="0" borderId="4" xfId="5" applyFont="1" applyBorder="1" applyAlignment="1">
      <alignment wrapText="1"/>
    </xf>
    <xf numFmtId="0" fontId="5" fillId="0" borderId="4" xfId="2" applyNumberFormat="1" applyFont="1" applyBorder="1" applyAlignment="1">
      <alignment vertical="top" wrapText="1"/>
    </xf>
    <xf numFmtId="165" fontId="3" fillId="0" borderId="0" xfId="2" applyNumberFormat="1" applyFont="1" applyAlignment="1">
      <alignment horizontal="center" vertical="center"/>
    </xf>
    <xf numFmtId="0" fontId="29" fillId="0" borderId="1" xfId="2" applyNumberFormat="1" applyFont="1" applyBorder="1"/>
    <xf numFmtId="0" fontId="3" fillId="0" borderId="1" xfId="2" applyNumberFormat="1" applyFont="1" applyBorder="1" applyProtection="1">
      <protection locked="0"/>
    </xf>
    <xf numFmtId="14" fontId="3" fillId="0" borderId="0" xfId="2" applyNumberFormat="1" applyFont="1" applyProtection="1">
      <protection locked="0"/>
    </xf>
    <xf numFmtId="0" fontId="30" fillId="0" borderId="0" xfId="2" applyNumberFormat="1" applyFont="1" applyAlignment="1">
      <alignment horizontal="right" vertical="top" wrapText="1"/>
    </xf>
    <xf numFmtId="164" fontId="29" fillId="0" borderId="0" xfId="2" applyFont="1" applyAlignment="1">
      <alignment vertical="top" wrapText="1"/>
    </xf>
    <xf numFmtId="165" fontId="31" fillId="0" borderId="0" xfId="2" applyNumberFormat="1" applyFont="1" applyProtection="1">
      <protection locked="0"/>
    </xf>
    <xf numFmtId="164" fontId="31" fillId="0" borderId="0" xfId="2" applyFont="1" applyProtection="1">
      <protection locked="0"/>
    </xf>
    <xf numFmtId="165" fontId="32" fillId="0" borderId="0" xfId="2" applyNumberFormat="1" applyFont="1" applyProtection="1">
      <protection locked="0"/>
    </xf>
    <xf numFmtId="1" fontId="3" fillId="0" borderId="0" xfId="2" applyNumberFormat="1" applyFont="1" applyAlignment="1">
      <alignment horizontal="left" vertical="top" wrapText="1"/>
    </xf>
    <xf numFmtId="164" fontId="32" fillId="0" borderId="0" xfId="2" applyFont="1" applyAlignment="1" applyProtection="1">
      <alignment horizontal="left" wrapText="1"/>
      <protection locked="0"/>
    </xf>
    <xf numFmtId="164" fontId="26" fillId="0" borderId="0" xfId="0" applyFont="1" applyAlignment="1">
      <alignment horizontal="right"/>
    </xf>
    <xf numFmtId="49" fontId="29" fillId="0" borderId="0" xfId="2" applyNumberFormat="1" applyFont="1" applyProtection="1">
      <protection locked="0"/>
    </xf>
    <xf numFmtId="164" fontId="29" fillId="0" borderId="0" xfId="2" applyFont="1"/>
    <xf numFmtId="0" fontId="29" fillId="0" borderId="9" xfId="5" applyFont="1" applyBorder="1" applyAlignment="1">
      <alignment wrapText="1"/>
    </xf>
    <xf numFmtId="0" fontId="2" fillId="0" borderId="10" xfId="2" applyNumberFormat="1" applyFont="1" applyBorder="1"/>
    <xf numFmtId="0" fontId="28" fillId="0" borderId="9" xfId="5" applyFont="1" applyBorder="1" applyAlignment="1">
      <alignment wrapText="1"/>
    </xf>
    <xf numFmtId="49" fontId="2" fillId="0" borderId="10" xfId="2" applyNumberFormat="1" applyFont="1" applyBorder="1" applyAlignment="1">
      <alignment horizontal="center"/>
    </xf>
    <xf numFmtId="0" fontId="29" fillId="0" borderId="10" xfId="2" applyNumberFormat="1" applyFont="1" applyBorder="1" applyAlignment="1">
      <alignment wrapText="1"/>
    </xf>
    <xf numFmtId="49" fontId="6" fillId="0" borderId="10" xfId="2" applyNumberFormat="1" applyFont="1" applyBorder="1" applyAlignment="1">
      <alignment horizontal="center"/>
    </xf>
    <xf numFmtId="0" fontId="28" fillId="0" borderId="10" xfId="2" applyNumberFormat="1" applyFont="1" applyBorder="1" applyAlignment="1">
      <alignment wrapText="1"/>
    </xf>
    <xf numFmtId="0" fontId="29" fillId="0" borderId="1" xfId="2" applyNumberFormat="1" applyFont="1" applyBorder="1" applyAlignment="1">
      <alignment horizontal="right"/>
    </xf>
    <xf numFmtId="0" fontId="28" fillId="0" borderId="0" xfId="2" applyNumberFormat="1" applyFont="1" applyAlignment="1" applyProtection="1">
      <alignment horizontal="right"/>
      <protection locked="0"/>
    </xf>
    <xf numFmtId="0" fontId="6" fillId="0" borderId="0" xfId="2" applyNumberFormat="1" applyFont="1" applyAlignment="1">
      <alignment horizontal="right"/>
    </xf>
    <xf numFmtId="166" fontId="2" fillId="0" borderId="4" xfId="2" applyNumberFormat="1" applyFont="1" applyBorder="1" applyAlignment="1" applyProtection="1">
      <alignment horizontal="right" wrapText="1"/>
      <protection locked="0"/>
    </xf>
    <xf numFmtId="166" fontId="2" fillId="0" borderId="4" xfId="2" applyNumberFormat="1" applyFont="1" applyBorder="1" applyAlignment="1" applyProtection="1">
      <alignment horizontal="right"/>
      <protection locked="0"/>
    </xf>
    <xf numFmtId="166" fontId="2" fillId="0" borderId="4" xfId="2" applyNumberFormat="1" applyFont="1" applyBorder="1" applyAlignment="1">
      <alignment horizontal="right"/>
    </xf>
    <xf numFmtId="166" fontId="2" fillId="0" borderId="4" xfId="2" quotePrefix="1" applyNumberFormat="1" applyFont="1" applyBorder="1" applyAlignment="1">
      <alignment horizontal="right" wrapText="1"/>
    </xf>
    <xf numFmtId="166" fontId="33" fillId="0" borderId="4" xfId="2" applyNumberFormat="1" applyFont="1" applyBorder="1" applyAlignment="1" applyProtection="1">
      <alignment horizontal="right"/>
      <protection locked="0"/>
    </xf>
    <xf numFmtId="166" fontId="33" fillId="0" borderId="4" xfId="2" applyNumberFormat="1" applyFont="1" applyFill="1" applyBorder="1" applyAlignment="1" applyProtection="1">
      <alignment horizontal="right"/>
      <protection locked="0"/>
    </xf>
    <xf numFmtId="166" fontId="2" fillId="0" borderId="4" xfId="2" applyNumberFormat="1" applyFont="1" applyFill="1" applyBorder="1" applyAlignment="1" applyProtection="1">
      <alignment horizontal="right"/>
      <protection locked="0"/>
    </xf>
    <xf numFmtId="166" fontId="3" fillId="0" borderId="4" xfId="2" applyNumberFormat="1" applyFont="1" applyFill="1" applyBorder="1" applyAlignment="1" applyProtection="1">
      <alignment horizontal="right"/>
      <protection locked="0"/>
    </xf>
    <xf numFmtId="166" fontId="6" fillId="0" borderId="4" xfId="2" quotePrefix="1" applyNumberFormat="1" applyFont="1" applyFill="1" applyBorder="1" applyAlignment="1">
      <alignment horizontal="right" wrapText="1"/>
    </xf>
    <xf numFmtId="166" fontId="6" fillId="0" borderId="4" xfId="2" applyNumberFormat="1" applyFont="1" applyFill="1" applyBorder="1" applyAlignment="1" applyProtection="1">
      <alignment horizontal="right"/>
      <protection locked="0"/>
    </xf>
    <xf numFmtId="166" fontId="6" fillId="0" borderId="4" xfId="2" applyNumberFormat="1" applyFont="1" applyBorder="1" applyAlignment="1" applyProtection="1">
      <alignment horizontal="right"/>
      <protection locked="0"/>
    </xf>
    <xf numFmtId="166" fontId="3" fillId="0" borderId="4" xfId="3" applyNumberFormat="1" applyFont="1" applyBorder="1" applyAlignment="1" applyProtection="1">
      <alignment horizontal="right"/>
      <protection locked="0"/>
    </xf>
    <xf numFmtId="166" fontId="9" fillId="0" borderId="4" xfId="2" applyNumberFormat="1" applyFont="1" applyFill="1" applyBorder="1" applyAlignment="1" applyProtection="1">
      <alignment horizontal="right"/>
      <protection locked="0"/>
    </xf>
    <xf numFmtId="166" fontId="6" fillId="0" borderId="4" xfId="2" quotePrefix="1" applyNumberFormat="1" applyFont="1" applyBorder="1" applyAlignment="1">
      <alignment horizontal="right" wrapText="1"/>
    </xf>
    <xf numFmtId="166" fontId="6" fillId="0" borderId="4" xfId="2" applyNumberFormat="1" applyFont="1" applyBorder="1" applyAlignment="1" applyProtection="1">
      <alignment horizontal="right" vertical="center" wrapText="1"/>
      <protection locked="0"/>
    </xf>
    <xf numFmtId="166" fontId="6" fillId="0" borderId="4" xfId="2" applyNumberFormat="1" applyFont="1" applyBorder="1" applyAlignment="1">
      <alignment horizontal="right"/>
    </xf>
    <xf numFmtId="166" fontId="12" fillId="0" borderId="4" xfId="2" applyNumberFormat="1" applyFont="1" applyBorder="1" applyAlignment="1" applyProtection="1">
      <alignment horizontal="left" wrapText="1"/>
      <protection locked="0"/>
    </xf>
    <xf numFmtId="166" fontId="12" fillId="0" borderId="4" xfId="2" applyNumberFormat="1" applyFont="1" applyBorder="1" applyAlignment="1" applyProtection="1">
      <alignment horizontal="left" vertical="top" wrapText="1"/>
      <protection locked="0"/>
    </xf>
    <xf numFmtId="166" fontId="6" fillId="0" borderId="4" xfId="2" quotePrefix="1" applyNumberFormat="1" applyFont="1" applyBorder="1" applyAlignment="1">
      <alignment horizontal="center"/>
    </xf>
    <xf numFmtId="169" fontId="2" fillId="0" borderId="4" xfId="2" applyNumberFormat="1" applyFont="1" applyBorder="1" applyProtection="1">
      <protection locked="0"/>
    </xf>
    <xf numFmtId="3" fontId="5" fillId="0" borderId="4" xfId="2" applyNumberFormat="1" applyFont="1" applyBorder="1" applyAlignment="1">
      <alignment horizontal="right" wrapText="1"/>
    </xf>
    <xf numFmtId="3" fontId="3" fillId="0" borderId="4" xfId="2" applyNumberFormat="1" applyFont="1" applyBorder="1" applyAlignment="1" applyProtection="1">
      <alignment horizontal="right"/>
      <protection locked="0"/>
    </xf>
    <xf numFmtId="3" fontId="3" fillId="0" borderId="4" xfId="2" applyNumberFormat="1" applyFont="1" applyBorder="1" applyAlignment="1" applyProtection="1">
      <alignment horizontal="right" wrapText="1"/>
      <protection locked="0"/>
    </xf>
    <xf numFmtId="3" fontId="3" fillId="0" borderId="4" xfId="2" applyNumberFormat="1" applyFont="1" applyBorder="1" applyAlignment="1" applyProtection="1">
      <alignment horizontal="right" vertical="top" wrapText="1"/>
      <protection locked="0"/>
    </xf>
    <xf numFmtId="3" fontId="5" fillId="0" borderId="4" xfId="2" applyNumberFormat="1" applyFont="1" applyBorder="1" applyAlignment="1">
      <alignment horizontal="right"/>
    </xf>
    <xf numFmtId="3" fontId="5" fillId="0" borderId="4" xfId="2" applyNumberFormat="1" applyFont="1" applyBorder="1" applyAlignment="1">
      <alignment horizontal="right" vertical="top"/>
    </xf>
    <xf numFmtId="3" fontId="3" fillId="0" borderId="4" xfId="2" applyNumberFormat="1" applyFont="1" applyBorder="1" applyAlignment="1" applyProtection="1">
      <alignment horizontal="left" wrapText="1"/>
      <protection locked="0"/>
    </xf>
    <xf numFmtId="3" fontId="3" fillId="0" borderId="4" xfId="2" applyNumberFormat="1" applyFont="1" applyBorder="1" applyAlignment="1" applyProtection="1">
      <alignment horizontal="left" vertical="top" wrapText="1"/>
      <protection locked="0"/>
    </xf>
    <xf numFmtId="3" fontId="3" fillId="0" borderId="4" xfId="2" applyNumberFormat="1" applyFont="1" applyBorder="1" applyAlignment="1">
      <alignment horizontal="right" wrapText="1"/>
    </xf>
    <xf numFmtId="3" fontId="3" fillId="0" borderId="4" xfId="2" applyNumberFormat="1" applyFont="1" applyFill="1" applyBorder="1" applyAlignment="1" applyProtection="1">
      <alignment horizontal="right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5" fillId="0" borderId="4" xfId="2" applyNumberFormat="1" applyFont="1" applyFill="1" applyBorder="1"/>
    <xf numFmtId="3" fontId="5" fillId="0" borderId="4" xfId="2" applyNumberFormat="1" applyFont="1" applyFill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left" wrapText="1"/>
      <protection locked="0"/>
    </xf>
    <xf numFmtId="3" fontId="3" fillId="0" borderId="4" xfId="2" applyNumberFormat="1" applyFont="1" applyFill="1" applyBorder="1" applyAlignment="1" applyProtection="1">
      <alignment horizontal="left" vertical="top" wrapText="1"/>
      <protection locked="0"/>
    </xf>
    <xf numFmtId="3" fontId="5" fillId="0" borderId="4" xfId="2" applyNumberFormat="1" applyFont="1" applyBorder="1"/>
    <xf numFmtId="3" fontId="5" fillId="0" borderId="4" xfId="2" applyNumberFormat="1" applyFont="1" applyBorder="1" applyAlignment="1" applyProtection="1">
      <alignment horizontal="right" wrapText="1"/>
      <protection locked="0"/>
    </xf>
    <xf numFmtId="3" fontId="5" fillId="0" borderId="4" xfId="2" applyNumberFormat="1" applyFont="1" applyBorder="1" applyAlignment="1" applyProtection="1">
      <alignment horizontal="right" vertical="top" wrapText="1"/>
      <protection locked="0"/>
    </xf>
    <xf numFmtId="3" fontId="3" fillId="0" borderId="4" xfId="2" applyNumberFormat="1" applyFont="1" applyBorder="1" applyProtection="1">
      <protection locked="0"/>
    </xf>
    <xf numFmtId="166" fontId="12" fillId="0" borderId="4" xfId="2" applyNumberFormat="1" applyFont="1" applyBorder="1" applyAlignment="1" applyProtection="1">
      <alignment wrapText="1"/>
      <protection locked="0"/>
    </xf>
    <xf numFmtId="166" fontId="12" fillId="0" borderId="4" xfId="2" applyNumberFormat="1" applyFont="1" applyBorder="1" applyProtection="1">
      <protection locked="0"/>
    </xf>
    <xf numFmtId="166" fontId="12" fillId="0" borderId="4" xfId="2" quotePrefix="1" applyNumberFormat="1" applyFont="1" applyBorder="1" applyProtection="1">
      <protection locked="0"/>
    </xf>
    <xf numFmtId="166" fontId="12" fillId="0" borderId="4" xfId="2" applyNumberFormat="1" applyFont="1" applyBorder="1" applyAlignment="1" applyProtection="1">
      <alignment vertical="top" wrapText="1"/>
      <protection locked="0"/>
    </xf>
    <xf numFmtId="166" fontId="20" fillId="0" borderId="4" xfId="2" applyNumberFormat="1" applyFont="1" applyFill="1" applyBorder="1" applyAlignment="1" applyProtection="1">
      <alignment wrapText="1"/>
      <protection locked="0"/>
    </xf>
    <xf numFmtId="166" fontId="23" fillId="0" borderId="4" xfId="2" quotePrefix="1" applyNumberFormat="1" applyFont="1" applyFill="1" applyBorder="1" applyAlignment="1" applyProtection="1">
      <alignment wrapText="1"/>
      <protection locked="0"/>
    </xf>
    <xf numFmtId="166" fontId="22" fillId="0" borderId="4" xfId="2" quotePrefix="1" applyNumberFormat="1" applyFont="1" applyBorder="1" applyAlignment="1" applyProtection="1">
      <alignment horizontal="left" wrapText="1"/>
      <protection locked="0"/>
    </xf>
    <xf numFmtId="166" fontId="22" fillId="0" borderId="4" xfId="2" quotePrefix="1" applyNumberFormat="1" applyFont="1" applyBorder="1" applyAlignment="1" applyProtection="1">
      <alignment wrapText="1"/>
      <protection locked="0"/>
    </xf>
    <xf numFmtId="165" fontId="5" fillId="0" borderId="0" xfId="2" applyNumberFormat="1" applyFont="1" applyProtection="1">
      <protection locked="0"/>
    </xf>
    <xf numFmtId="164" fontId="1" fillId="0" borderId="6" xfId="0" applyFont="1" applyBorder="1" applyAlignment="1" applyProtection="1">
      <protection locked="0"/>
    </xf>
    <xf numFmtId="164" fontId="0" fillId="0" borderId="0" xfId="0" applyBorder="1" applyProtection="1">
      <protection locked="0"/>
    </xf>
    <xf numFmtId="0" fontId="6" fillId="0" borderId="0" xfId="2" applyNumberFormat="1" applyFont="1" applyBorder="1" applyProtection="1">
      <protection locked="0"/>
    </xf>
    <xf numFmtId="164" fontId="25" fillId="0" borderId="0" xfId="0" applyFont="1" applyBorder="1" applyAlignment="1" applyProtection="1">
      <protection locked="0"/>
    </xf>
    <xf numFmtId="164" fontId="5" fillId="0" borderId="0" xfId="2" applyFont="1" applyBorder="1" applyProtection="1">
      <protection locked="0"/>
    </xf>
    <xf numFmtId="0" fontId="5" fillId="0" borderId="0" xfId="2" applyNumberFormat="1" applyFont="1" applyBorder="1" applyAlignment="1" applyProtection="1">
      <alignment horizontal="left" vertical="top" wrapText="1"/>
      <protection locked="0"/>
    </xf>
    <xf numFmtId="3" fontId="3" fillId="0" borderId="4" xfId="0" applyNumberFormat="1" applyFont="1" applyBorder="1" applyAlignment="1" applyProtection="1">
      <alignment horizontal="right" wrapText="1"/>
      <protection locked="0"/>
    </xf>
    <xf numFmtId="3" fontId="3" fillId="0" borderId="4" xfId="0" applyNumberFormat="1" applyFont="1" applyBorder="1" applyProtection="1">
      <protection locked="0"/>
    </xf>
    <xf numFmtId="164" fontId="31" fillId="0" borderId="0" xfId="2" applyFont="1" applyAlignment="1" applyProtection="1">
      <alignment horizontal="left" vertical="top" wrapText="1"/>
      <protection locked="0"/>
    </xf>
    <xf numFmtId="0" fontId="29" fillId="0" borderId="4" xfId="2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2" fillId="0" borderId="11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29" fillId="0" borderId="11" xfId="2" applyNumberFormat="1" applyFont="1" applyBorder="1" applyAlignment="1">
      <alignment horizontal="center" vertical="center" wrapText="1"/>
    </xf>
    <xf numFmtId="0" fontId="29" fillId="0" borderId="3" xfId="2" applyNumberFormat="1" applyFont="1" applyBorder="1" applyAlignment="1">
      <alignment horizontal="center" vertical="center" wrapText="1"/>
    </xf>
    <xf numFmtId="0" fontId="20" fillId="0" borderId="2" xfId="2" applyNumberFormat="1" applyFont="1" applyBorder="1" applyAlignment="1" applyProtection="1">
      <alignment horizontal="center" vertical="center" wrapText="1"/>
      <protection locked="0"/>
    </xf>
    <xf numFmtId="0" fontId="20" fillId="0" borderId="3" xfId="2" applyNumberFormat="1" applyFont="1" applyBorder="1" applyAlignment="1" applyProtection="1">
      <alignment horizontal="center" vertical="center" wrapText="1"/>
      <protection locked="0"/>
    </xf>
    <xf numFmtId="0" fontId="20" fillId="0" borderId="7" xfId="2" applyNumberFormat="1" applyFont="1" applyBorder="1" applyAlignment="1" applyProtection="1">
      <alignment horizontal="center" vertical="center" wrapText="1"/>
      <protection locked="0"/>
    </xf>
    <xf numFmtId="0" fontId="20" fillId="0" borderId="8" xfId="2" applyNumberFormat="1" applyFont="1" applyBorder="1" applyAlignment="1" applyProtection="1">
      <alignment horizontal="center" vertical="center" wrapText="1"/>
      <protection locked="0"/>
    </xf>
    <xf numFmtId="0" fontId="20" fillId="0" borderId="5" xfId="2" applyNumberFormat="1" applyFont="1" applyBorder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 2 2 3" xfId="2"/>
    <cellStyle name="Обычный 2 2 3" xfId="3"/>
    <cellStyle name="Обычный 2 2 3 2" xfId="5"/>
    <cellStyle name="Обычный_Формы ФО_Мэппинг_финальный - Алтынкуль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My%20Documents\0_PROJECTS\09_Scala_01_12\2_Scala_01_12_wp\Scala_12_01_WP\Scala_01_12_WP_I-sec_Treas&amp;Propert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0_PROJECTS\09_Scala_01_12\2_Scala_01_12_wp\Scala_12_01_WP\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Audit\Audit99\Allianz%20Bulgaria%20Holding\auditwork\Consolidation\Consol%20workings%20Allianz%2012m1999%2011.01.%20Victo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udit\Audit99\Allianz%20Bulgaria%20Holding\auditwork\Consolidation\Consol%20workings%20Allianz%2012m1999%2011.01.%20Vi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saurambayeva\My%20Documents\Clients\kto\Asel\FSL%20Asel\KTO_WB_FSL_31.12.01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aurambayeva\My%20Documents\Clients\kto\Asel\FSL%20Asel\KTO_WB_FSL_31.12.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bassdat\folders\Documents%20and%20Settings\RIshakhanov\Desktop\payroll_2003_modifi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Ishakhanov\Desktop\payroll_2003_modifi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  <sheetName val="Ф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  <sheetName val="PARAM"/>
      <sheetName val="CON-OST"/>
      <sheetName val="SQL-Table"/>
      <sheetName val="Book Adjustments"/>
      <sheetName val="Control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additional_data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#ССЫЛКА"/>
      <sheetName val="ЯНВ_99"/>
      <sheetName val="N_SVOD"/>
      <sheetName val="1NK"/>
      <sheetName val="FES"/>
      <sheetName val="L-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Def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Hidden"/>
      <sheetName val="Threshold Table"/>
      <sheetName val="Sheet2"/>
      <sheetName val="Scenarios"/>
      <sheetName val="Workings"/>
      <sheetName val="Macroeconomic 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БРК 1"/>
      <sheetName val="БРК 2"/>
      <sheetName val="БРК 3"/>
      <sheetName val="ГБРК"/>
      <sheetName val="Произв. затраты"/>
      <sheetName val="Prelim Cost"/>
      <sheetName val="GAAP TB 30.09.01  detail p&amp;l"/>
      <sheetName val="FA register"/>
      <sheetName val="Treatment Summary"/>
      <sheetName val="cash product. plan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Chart"/>
      <sheetName val="ЦХЛ 2004"/>
      <sheetName val="XREF"/>
      <sheetName val="Dictionaries"/>
      <sheetName val="Range data"/>
      <sheetName val="Read me first"/>
      <sheetName val="I-Index"/>
      <sheetName val="PRECA citadis"/>
      <sheetName val="Other software VCR"/>
      <sheetName val=" По скв"/>
      <sheetName val="Распределение"/>
      <sheetName val="DB"/>
      <sheetName val="13. Проверка"/>
      <sheetName val="11. Тест на обесценение"/>
      <sheetName val="доп.дан."/>
      <sheetName val="База"/>
      <sheetName val="приложение№3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  <sheetName val="WW"/>
      <sheetName val="Cash flows - PBC"/>
      <sheetName val="NPV"/>
      <sheetName val="Служебный лист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Control Settings"/>
      <sheetName val="7.1"/>
      <sheetName val="Anlagevermögen"/>
      <sheetName val="Const"/>
      <sheetName val="Dep_OpEx"/>
      <sheetName val="KreПК"/>
      <sheetName val="Sheet1"/>
      <sheetName val="GTM BK"/>
      <sheetName val="5"/>
      <sheetName val="5R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Russia Print Version"/>
      <sheetName val="U2 775 - COGS comparison per su"/>
      <sheetName val="finbal10"/>
      <sheetName val="KCC"/>
      <sheetName val="Данные"/>
      <sheetName val="П"/>
      <sheetName val="Securities"/>
      <sheetName val="12НК"/>
      <sheetName val="3НК"/>
      <sheetName val="7НК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misc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Служебный ФК _x0000_"/>
      <sheetName val="Служебный ФК 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  <sheetName val="Chart_data"/>
      <sheetName val="Expenses"/>
      <sheetName val="[form.xls][form.xls]6НК/_x0000_렀£"/>
      <sheetName val="6НК쌊 /_x0000_"/>
      <sheetName val="Конс "/>
      <sheetName val="Конфигурация МАКРО"/>
      <sheetName val="показатели"/>
      <sheetName val="3.3.31."/>
      <sheetName val="TMP"/>
      <sheetName val="01-45"/>
      <sheetName val="Sheet3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nput TI"/>
      <sheetName val="6НК쌊 /"/>
      <sheetName val="ожид ФОТ_2010_форма1"/>
      <sheetName val="свод ФОТ"/>
      <sheetName val="Актив(1)"/>
      <sheetName val="6НК  _x0009__x000d_"/>
      <sheetName val="Служебный ФК恔 "/>
      <sheetName val="Служебный ФК "/>
      <sheetName val="Служебный ФК  "/>
      <sheetName val="6НК   _x000d_"/>
      <sheetName val="Индексы перероценки"/>
      <sheetName val="Resource Sheet"/>
      <sheetName val="Main Sheet"/>
      <sheetName val="фот_пп2000разби㑠ു੶⿖"/>
      <sheetName val="фот_пп2000разби골ೡ੶⽢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_x0000_ _x0000__x000a__x0000_ _x0000__x000a__x0000_ _x0000_ _x0000_ "/>
      <sheetName val="6НК/_x0000_蠀 "/>
      <sheetName val="[form.xls]6НК/_x0000_蠀 "/>
      <sheetName val="6НК/_x0000_ ¹"/>
      <sheetName val="[form.xls][form.xls]6НК/_x0000_蠀 "/>
      <sheetName val="6НК/_x0000_ó"/>
      <sheetName val="VI REVENUE OOD"/>
      <sheetName val="IIb P&amp;L short"/>
      <sheetName val="IV REVENUE ROOMS"/>
      <sheetName val="IV REVENUE  F&amp;B"/>
      <sheetName val="ïîñòàâêà ñðàâí13"/>
      <sheetName val="sma"/>
      <sheetName val="mfb"/>
      <sheetName val="Условия"/>
      <sheetName val="Расч-прибыли"/>
      <sheetName val="Аморт-я ввод ОС"/>
      <sheetName val="Prelim Cost"/>
      <sheetName val="ЗАО_н.ит_x0000_伔⡇躁⬦_x0011_[form.xl"/>
      <sheetName val="ТехЗ"/>
      <sheetName val="зд"/>
      <sheetName val="Таб"/>
      <sheetName val="DATA"/>
      <sheetName val="НД_Доходы скорр "/>
      <sheetName val="НД_Расходы"/>
      <sheetName val="Страхование ГПО работников"/>
      <sheetName val="год(отг)"/>
      <sheetName val="год(опл)"/>
      <sheetName val="бланк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OTCGOD99"/>
      <sheetName val="МП не вход.ФОТ"/>
      <sheetName val="Запрос"/>
      <sheetName val="month"/>
      <sheetName val="численность"/>
      <sheetName val="МП_не_вход_ФОТ"/>
      <sheetName val="Gas1999"/>
      <sheetName val="IS2000"/>
      <sheetName val="Бонды стр.341"/>
      <sheetName val="Threshold Table"/>
      <sheetName val="Простой 5-10 тн"/>
      <sheetName val="Фонд 15гор"/>
      <sheetName val="рев дф (1.08.) (3)"/>
      <sheetName val="КАТО"/>
      <sheetName val="CURCURS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Здан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/>
      <sheetData sheetId="947" refreshError="1"/>
      <sheetData sheetId="948" refreshError="1"/>
      <sheetData sheetId="949" refreshError="1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  <sheetName val="6НК-cт."/>
      <sheetName val="I. Прогноз доходов"/>
      <sheetName val="КР материалы"/>
      <sheetName val="КР з.ч"/>
      <sheetName val="X-rates"/>
      <sheetName val="ЯНВАРЬ"/>
      <sheetName val="П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Anlagevermögen"/>
      <sheetName val="Lead"/>
      <sheetName val="ÎÒèÒ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">
          <cell r="H1" t="str">
            <v>Вид</v>
          </cell>
        </row>
      </sheetData>
      <sheetData sheetId="80">
        <row r="1">
          <cell r="H1" t="str">
            <v>Вид</v>
          </cell>
        </row>
      </sheetData>
      <sheetData sheetId="81">
        <row r="1">
          <cell r="H1" t="str">
            <v>Вид</v>
          </cell>
        </row>
      </sheetData>
      <sheetData sheetId="82">
        <row r="1">
          <cell r="H1" t="str">
            <v>Вид</v>
          </cell>
        </row>
      </sheetData>
      <sheetData sheetId="83">
        <row r="1">
          <cell r="H1" t="str">
            <v>Вид</v>
          </cell>
        </row>
      </sheetData>
      <sheetData sheetId="84">
        <row r="1">
          <cell r="H1" t="str">
            <v>Вид</v>
          </cell>
        </row>
      </sheetData>
      <sheetData sheetId="85">
        <row r="1">
          <cell r="H1" t="str">
            <v>Вид</v>
          </cell>
        </row>
      </sheetData>
      <sheetData sheetId="86">
        <row r="1">
          <cell r="H1" t="str">
            <v>Вид</v>
          </cell>
        </row>
      </sheetData>
      <sheetData sheetId="87">
        <row r="1">
          <cell r="H1" t="str">
            <v>Вид</v>
          </cell>
        </row>
      </sheetData>
      <sheetData sheetId="88">
        <row r="1">
          <cell r="H1" t="str">
            <v>Вид</v>
          </cell>
        </row>
      </sheetData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>
        <row r="1">
          <cell r="H1" t="str">
            <v>Вид</v>
          </cell>
        </row>
      </sheetData>
      <sheetData sheetId="205">
        <row r="16">
          <cell r="G16" t="str">
            <v>оценка (2вар.)</v>
          </cell>
        </row>
      </sheetData>
      <sheetData sheetId="206"/>
      <sheetData sheetId="207"/>
      <sheetData sheetId="208">
        <row r="16">
          <cell r="G16" t="str">
            <v>оценка (2вар.)</v>
          </cell>
        </row>
      </sheetData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>
        <row r="1">
          <cell r="H1" t="str">
            <v>Вид</v>
          </cell>
        </row>
      </sheetData>
      <sheetData sheetId="266">
        <row r="1">
          <cell r="H1" t="str">
            <v>Вид</v>
          </cell>
        </row>
      </sheetData>
      <sheetData sheetId="267">
        <row r="1">
          <cell r="H1" t="str">
            <v>Вид</v>
          </cell>
        </row>
      </sheetData>
      <sheetData sheetId="268">
        <row r="1">
          <cell r="H1" t="str">
            <v>Вид</v>
          </cell>
        </row>
      </sheetData>
      <sheetData sheetId="269">
        <row r="1">
          <cell r="H1" t="str">
            <v>Вид</v>
          </cell>
        </row>
      </sheetData>
      <sheetData sheetId="270">
        <row r="1">
          <cell r="H1" t="str">
            <v>Вид</v>
          </cell>
        </row>
      </sheetData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  <sheetName val="1N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Financial ratios А3"/>
      <sheetName val="2_2 ОтклОТМ"/>
      <sheetName val="1_3_2 ОТМ"/>
      <sheetName val="Sales-COS"/>
      <sheetName val="PP&amp;E mvt for 2003"/>
      <sheetName val="I. Прогноз доходов"/>
      <sheetName val="U2 775 - COGS comparison per su"/>
      <sheetName val="SMSTemp"/>
      <sheetName val="Non-Statistical Sampling Master"/>
      <sheetName val="Global Data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Profiles"/>
      <sheetName val="Wells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Settings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InputTI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3НК"/>
      <sheetName val="153541"/>
      <sheetName val="CD-실적"/>
      <sheetName val="Шт расписание"/>
      <sheetName val="Prelim Cost"/>
      <sheetName val="TPC con vs bdg"/>
      <sheetName val="KONSOLID"/>
      <sheetName val="FS-97"/>
      <sheetName val="PY misstatements"/>
      <sheetName val="Lead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A4-1&amp;2"/>
      <sheetName val="25. Hidden"/>
      <sheetName val="2. Inputs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FA_depreciation"/>
      <sheetName val="PY_misstatements"/>
      <sheetName val="25__Hidden"/>
      <sheetName val="2__Inputs"/>
      <sheetName val="Variants"/>
      <sheetName val="Utility"/>
      <sheetName val="CPI"/>
      <sheetName val="treatment summary"/>
      <sheetName val="sheet0"/>
      <sheetName val="Assumption Tables"/>
      <sheetName val="6НК/_x0000_�¹"/>
      <sheetName val="2013 EX RE"/>
      <sheetName val="2013 KZ+KG RE"/>
      <sheetName val="Total 2013 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 refreshError="1"/>
      <sheetData sheetId="717" refreshError="1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 refreshError="1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/>
      <sheetData sheetId="756"/>
      <sheetData sheetId="757"/>
      <sheetData sheetId="758"/>
      <sheetData sheetId="759"/>
      <sheetData sheetId="760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 refreshError="1"/>
      <sheetData sheetId="781" refreshError="1"/>
      <sheetData sheetId="782" refreshError="1"/>
      <sheetData sheetId="783" refreshError="1"/>
      <sheetData sheetId="784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/>
      <sheetData sheetId="878"/>
      <sheetData sheetId="87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  <sheetName val="PIT&amp;PP(2)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  <sheetName val="Статьи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  <sheetName val="600000"/>
      <sheetName val="700000"/>
      <sheetName val="700000 (общая)"/>
      <sheetName val="610000-783000"/>
      <sheetName val="Общий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Test of FA Installation"/>
      <sheetName val="Additions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ставки"/>
      <sheetName val="Данные"/>
      <sheetName val="Ôîðìà2"/>
      <sheetName val="Ñîáñòâåííûé êàïèòàë"/>
      <sheetName val="Inventory Count Sheet"/>
      <sheetName val="VLOOKUP"/>
      <sheetName val="INPUTMASTER"/>
      <sheetName val="Book Adjustments"/>
      <sheetName val="TB"/>
      <sheetName val="Financial ratios А3"/>
      <sheetName val="00"/>
      <sheetName val="InputTD"/>
      <sheetName val="Notes IS"/>
      <sheetName val="Kas FA Movement"/>
      <sheetName val="2005 Social"/>
      <sheetName val="MODEL500"/>
      <sheetName val="Depr"/>
      <sheetName val="2_Loans to customers"/>
      <sheetName val="July_03_Pg8"/>
      <sheetName val="9"/>
      <sheetName val="Movements"/>
      <sheetName val="Содержание"/>
      <sheetName val="C 25"/>
      <sheetName val="Info"/>
      <sheetName val="Data-in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IS"/>
      <sheetName val="Production_Ref Q-1-3"/>
      <sheetName val="FA Movement Kyrg"/>
      <sheetName val="ЛСЦ начисленное на 31.12.08"/>
      <sheetName val="ЛЛизинг начис. на 31.12.08"/>
      <sheetName val="GAAP TB 31.12.01  detail p&amp;l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консолид Нурсат"/>
      <sheetName val="General Assumptions"/>
      <sheetName val="Intercompany transactions"/>
      <sheetName val="TB-KZT"/>
      <sheetName val="TB USD"/>
      <sheetName val="Interco payables&amp;receivables"/>
      <sheetName val="1НК_объемы"/>
      <sheetName val="Control"/>
      <sheetName val="Dept"/>
      <sheetName val="$ IS"/>
      <sheetName val="Cur portion of L-t loans 2006"/>
      <sheetName val=""/>
      <sheetName val="BS"/>
      <sheetName val="Additions testing"/>
      <sheetName val="Movement schedule"/>
      <sheetName val="depreciation testing"/>
      <sheetName val="FA Movement "/>
      <sheetName val="Project Detail Inputs"/>
      <sheetName val="1NK"/>
      <sheetName val="FS"/>
      <sheetName val="Статьи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3НК"/>
      <sheetName val="Lookup"/>
      <sheetName val="DRILL"/>
      <sheetName val="Управление"/>
      <sheetName val="Historical cost"/>
      <sheetName val="Managed Capacity"/>
      <sheetName val="income_expenses 2004"/>
      <sheetName val="Table"/>
      <sheetName val="Строки 20_21_27"/>
      <sheetName val="отложенные налоги"/>
      <sheetName val="Control Settings"/>
      <sheetName val="2"/>
      <sheetName val="Actuals Input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  <sheetName val="Intercompany transaction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>
        <row r="110">
          <cell r="D110" t="str">
            <v>Заземление переносное</v>
          </cell>
        </row>
      </sheetData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>
        <row r="110">
          <cell r="D110" t="str">
            <v>Заземление переносное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  <sheetName val="Простой 5-10 тн"/>
      <sheetName val="ДДСАБ"/>
      <sheetName val="ДДСКК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form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свод"/>
      <sheetName val="прил№10"/>
      <sheetName val="2008 ГСМ"/>
      <sheetName val="Плата за загрязнение "/>
      <sheetName val="Типограф"/>
      <sheetName val="IS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Список документов"/>
      <sheetName val="GAAP TB 30.09.01  detail p&amp;l"/>
      <sheetName val="Лист2"/>
      <sheetName val="Содержание"/>
      <sheetName val="Гр5(о)"/>
      <sheetName val="Макро"/>
      <sheetName val="$ IS"/>
      <sheetName val="7"/>
      <sheetName val="10"/>
      <sheetName val="1"/>
      <sheetName val="ЕдИзм"/>
      <sheetName val="Предпр"/>
      <sheetName val="Собственный капитал"/>
      <sheetName val="УПРАВЛЕНИЕ1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Movement"/>
      <sheetName val="Budget"/>
      <sheetName val="2.2 ОтклОТМ"/>
      <sheetName val="1.3.2 ОТМ"/>
      <sheetName val="Cost 99v98"/>
      <sheetName val="cant sim"/>
      <sheetName val="PYTB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U2 775 - COGS comparison per su"/>
      <sheetName val="ЗАО_н.ит"/>
      <sheetName val="ЗАО_мес"/>
      <sheetName val="Production_ref_Q4"/>
      <sheetName val="Sales-COS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SMSTemp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1 (2)"/>
      <sheetName val="ППД"/>
      <sheetName val="2в"/>
      <sheetName val="общ-нефт"/>
      <sheetName val="O.500 Property Tax"/>
      <sheetName val="Loaded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Cashflow"/>
      <sheetName val="Бюджет тек. затрат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коммун.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из_сем4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Собственный_капитал1"/>
      <sheetName val="$_IS1"/>
      <sheetName val="2_2_ОтклОТМ2"/>
      <sheetName val="1_3_2_ОТМ2"/>
      <sheetName val="Cost_99v981"/>
      <sheetName val="cant_sim1"/>
      <sheetName val="фот_пп2000разбивка1"/>
      <sheetName val="I__Прогноз_доходов1"/>
      <sheetName val="Production_Ref_Q-1-31"/>
      <sheetName val="Financial_ratios_А31"/>
      <sheetName val="2_2_ОтклОТМ3"/>
      <sheetName val="1_3_2_ОТМ3"/>
      <sheetName val="U2_775_-_COGS_comparison_per_s1"/>
      <sheetName val="ЗАО_н_ит1"/>
      <sheetName val="FA_Movement_Kyrg"/>
      <sheetName val="US_Dollar_20034"/>
      <sheetName val="SDR_20034"/>
      <sheetName val="Control_Settings1"/>
      <sheetName val="GTM_BK1"/>
      <sheetName val="Consolidator_Inputs1"/>
      <sheetName val="7_1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SA_Procedures"/>
      <sheetName val="Пр_411"/>
      <sheetName val="ввод-вывод_ОС_авг2004-_2005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Russia_Print_Version1"/>
      <sheetName val="2кв_1"/>
      <sheetName val="FA_Movement_"/>
      <sheetName val="depreciation_testing"/>
      <sheetName val="доп_дан_"/>
      <sheetName val="ТД_РАП"/>
      <sheetName val="бартер"/>
      <sheetName val="Securities"/>
      <sheetName val="ГМ "/>
      <sheetName val="6НКԯ_x0000_缀_x0000_"/>
      <sheetName val="Служебный ФК_x0000__x0000_"/>
      <sheetName val="6НК_x0007__x001c__x0009__x000d_"/>
      <sheetName val="_x0000__x000e__x0000__x000a__x0000__x0008__x0000__x000a__x0000__x000b__x0000__x0010__x0000__x0007_"/>
      <sheetName val="K-800_Imp__test1"/>
      <sheetName val="FA_register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"/>
      <sheetName val="ГМ_"/>
      <sheetName val="FA Movement "/>
      <sheetName val="depreciation testing"/>
      <sheetName val="доп.дан."/>
      <sheetName val="Input_Assumptions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 _x000d_"/>
      <sheetName val="Служебный ФК厈-"/>
      <sheetName val="Служебный ФК⽄"/>
      <sheetName val="Служебный ФК⽬"/>
      <sheetName val="Служебный ФК嵔 "/>
      <sheetName val="Служебный ФК_xdd90__x0012_"/>
      <sheetName val="Служебный ФК峔("/>
      <sheetName val="Служебный ФК⿯"/>
      <sheetName val="Служебный ФК『"/>
      <sheetName val="Служебный ФКૐǪ"/>
      <sheetName val="6НК/_x0000_쀀Ø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蠀"/>
      <sheetName val="6НК/_x0000_ü"/>
      <sheetName val="6НК/_x0000_£"/>
      <sheetName val="6НК/_x0000_蠀_x0008_"/>
      <sheetName val="6НК/_x0000_頀K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исп.см."/>
      <sheetName val="L&amp;E"/>
      <sheetName val="Cash flows - PBC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ноябрь - декабрь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КР з.ч"/>
      <sheetName val="Технический"/>
      <sheetName val="полугодие"/>
      <sheetName val="Вып.П.П."/>
      <sheetName val="кварталы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퐀ᵝഀ놃"/>
      <sheetName val=" По скв"/>
      <sheetName val="Программа(М)"/>
      <sheetName val="6НК≟ഀﲃ"/>
      <sheetName val="[form.xls]6НК/_x0000__xd800_¹"/>
      <sheetName val="6НК/_x0000_렀£"/>
      <sheetName val="[form.xls]6НК/_x0000_렀£"/>
      <sheetName val="6НК/_x0000_�¹"/>
      <sheetName val="[form.xls][form.xls]6НК/_x0000__xd800_¹"/>
      <sheetName val="план"/>
      <sheetName val="Россия-экспорт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БРК УЖ"/>
      <sheetName val="БРК ЮКО свод"/>
      <sheetName val="Сбер 1450"/>
      <sheetName val="Сбер 1300"/>
      <sheetName val="Сбер 2500"/>
      <sheetName val="Сбер 3750"/>
      <sheetName val="Залоги c RS"/>
      <sheetName val="Индексы перероценки"/>
      <sheetName val="Актив(1)"/>
      <sheetName val="Исх"/>
      <sheetName val="План_произв-в_x0006__x000c__x0007__x000f__x0010__x0011__x0007__x0007_贰΢ǅ_x0000_Ā_x0000__x0000__x0000__x0000_"/>
      <sheetName val="Служебный ФК悤_x001d_"/>
      <sheetName val="Служебный ФК?_x001f_"/>
      <sheetName val="Служебный ФК?_x0012_"/>
      <sheetName val="6НК/"/>
      <sheetName val="[form.xls]6НК/"/>
      <sheetName val="[form.xls][form.xls]6НК/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План_произв-в_x0006__x000c__x0007__x000f__x0010__x0011__x0007__x0007_贰΢ǅ"/>
      <sheetName val="Project Detail Inputs"/>
      <sheetName val="ВСДС_1 (MAIN)"/>
      <sheetName val="[form.xls][form.xls]6НК/_x0000_렀£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Конс "/>
      <sheetName val="6НК쌊 /_x0000_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VI REVENUE OOD"/>
      <sheetName val="IIb P&amp;L short"/>
      <sheetName val="IV REVENUE ROOMS"/>
      <sheetName val="IV REVENUE  F&amp;B"/>
      <sheetName val="6НК/_x0000_ó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  <sheetName val="DCF"/>
      <sheetName val="Prep"/>
      <sheetName val="Проектные работы"/>
      <sheetName val="Спецтехника, оборудование, база"/>
      <sheetName val="Первоначальные условия"/>
      <sheetName val="Себестоимость"/>
      <sheetName val="сводУМЗ"/>
      <sheetName val="акт10"/>
      <sheetName val="Фин. пок-ли"/>
      <sheetName val="Acct Numb"/>
      <sheetName val="6НК예썘/_x0000_"/>
      <sheetName val="COS"/>
      <sheetName val="пассоб"/>
      <sheetName val="Royalty"/>
      <sheetName val="1610"/>
      <sheetName val="1210"/>
      <sheetName val="Бонды стр.341"/>
      <sheetName val="АлЭС"/>
      <sheetName val="Pivot"/>
      <sheetName val="Resource Sheet"/>
      <sheetName val="Main Sheet"/>
      <sheetName val="фот_пп2000разби㑠ു੶⿖"/>
      <sheetName val="фот_пп2000разби골ೡ੶⽢"/>
      <sheetName val="июль ппд(факт)"/>
      <sheetName val="25.07.08г (2)"/>
      <sheetName val="6НК예썘/"/>
      <sheetName val="Production"/>
      <sheetName val="Master Inputs Start here"/>
      <sheetName val="1 квартал"/>
      <sheetName val="консалт"/>
      <sheetName val="6НК_x0007__x001c_  "/>
      <sheetName val="План_ГЗ"/>
      <sheetName val="Вид_предмета"/>
      <sheetName val="поч԰_x0000_缀_x0000_"/>
      <sheetName val="6НКက_x0000_퀀ѫ"/>
      <sheetName val="почЀⵟഀ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/>
      <sheetData sheetId="893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/>
      <sheetData sheetId="928"/>
      <sheetData sheetId="929"/>
      <sheetData sheetId="930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  <sheetName val="TBA"/>
      <sheetName val="CoA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1450"/>
      <sheetName val="Tickmarks"/>
      <sheetName val="Бонды стр.341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Criterion Range"/>
      <sheetName val="ОборБалФормОтч"/>
      <sheetName val="Hidden"/>
      <sheetName val="OS"/>
      <sheetName val="Cash flows - PBC"/>
      <sheetName val="FA register"/>
      <sheetName val="Kas FA Movement"/>
      <sheetName val="Storage"/>
      <sheetName val="NTA adjustment calc"/>
      <sheetName val="Исх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ввод-вывод ОС авг2004- 2005"/>
      <sheetName val="Технический"/>
      <sheetName val="Откл. по фин. рез"/>
      <sheetName val="п 15"/>
      <sheetName val="Перечень связанных сторон"/>
      <sheetName val="Движение финансов"/>
      <sheetName val="project proforma"/>
      <sheetName val="Sum Statement"/>
      <sheetName val="capital"/>
      <sheetName val="prod stats"/>
      <sheetName val="prod value"/>
      <sheetName val="tax"/>
      <sheetName val="ТД_РАП1"/>
      <sheetName val="3_3__Inventories"/>
      <sheetName val="Анализ_закл__работ"/>
      <sheetName val="Cash_CCI_Detail"/>
      <sheetName val="KEGOC_-_Global"/>
      <sheetName val="Sarbai_MES"/>
      <sheetName val="Б_мчас_(П)"/>
      <sheetName val="д_7_001"/>
      <sheetName val="1_вариант__2009_"/>
      <sheetName val="поставка_сравн13"/>
      <sheetName val="Prelim_Cost"/>
      <sheetName val="Конс_"/>
      <sheetName val="PP&amp;E_mvt_for_2003"/>
      <sheetName val="PR_CN"/>
      <sheetName val="Общая_информация"/>
      <sheetName val="Intercompany_transactions"/>
      <sheetName val="Перечень_связанных_сторон"/>
      <sheetName val="t0_name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>
        <row r="1">
          <cell r="A1">
            <v>0</v>
          </cell>
        </row>
      </sheetData>
      <sheetData sheetId="115">
        <row r="1">
          <cell r="A1">
            <v>0</v>
          </cell>
        </row>
      </sheetData>
      <sheetData sheetId="116">
        <row r="1">
          <cell r="A1">
            <v>0</v>
          </cell>
        </row>
      </sheetData>
      <sheetData sheetId="117">
        <row r="1">
          <cell r="A1">
            <v>0</v>
          </cell>
        </row>
      </sheetData>
      <sheetData sheetId="118">
        <row r="1">
          <cell r="A1">
            <v>0</v>
          </cell>
        </row>
      </sheetData>
      <sheetData sheetId="119">
        <row r="1">
          <cell r="A1">
            <v>0</v>
          </cell>
        </row>
      </sheetData>
      <sheetData sheetId="120">
        <row r="1">
          <cell r="A1">
            <v>0</v>
          </cell>
        </row>
      </sheetData>
      <sheetData sheetId="121">
        <row r="1">
          <cell r="A1">
            <v>0</v>
          </cell>
        </row>
      </sheetData>
      <sheetData sheetId="122">
        <row r="1">
          <cell r="A1">
            <v>0</v>
          </cell>
        </row>
      </sheetData>
      <sheetData sheetId="123">
        <row r="1">
          <cell r="A1">
            <v>0</v>
          </cell>
        </row>
      </sheetData>
      <sheetData sheetId="124">
        <row r="1">
          <cell r="A1">
            <v>0</v>
          </cell>
        </row>
      </sheetData>
      <sheetData sheetId="125">
        <row r="1">
          <cell r="A1">
            <v>0</v>
          </cell>
        </row>
      </sheetData>
      <sheetData sheetId="126">
        <row r="1">
          <cell r="A1">
            <v>0</v>
          </cell>
        </row>
      </sheetData>
      <sheetData sheetId="127">
        <row r="1">
          <cell r="A1">
            <v>0</v>
          </cell>
        </row>
      </sheetData>
      <sheetData sheetId="128">
        <row r="1">
          <cell r="A1">
            <v>0</v>
          </cell>
        </row>
      </sheetData>
      <sheetData sheetId="129">
        <row r="1">
          <cell r="A1">
            <v>0</v>
          </cell>
        </row>
      </sheetData>
      <sheetData sheetId="130">
        <row r="1">
          <cell r="A1">
            <v>0</v>
          </cell>
        </row>
      </sheetData>
      <sheetData sheetId="131">
        <row r="1">
          <cell r="A1">
            <v>0</v>
          </cell>
        </row>
      </sheetData>
      <sheetData sheetId="132">
        <row r="1">
          <cell r="A1">
            <v>0</v>
          </cell>
        </row>
      </sheetData>
      <sheetData sheetId="133">
        <row r="1">
          <cell r="A1">
            <v>0</v>
          </cell>
        </row>
      </sheetData>
      <sheetData sheetId="134">
        <row r="1">
          <cell r="A1">
            <v>0</v>
          </cell>
        </row>
      </sheetData>
      <sheetData sheetId="135">
        <row r="1">
          <cell r="A1">
            <v>0</v>
          </cell>
        </row>
      </sheetData>
      <sheetData sheetId="136">
        <row r="1">
          <cell r="A1">
            <v>0</v>
          </cell>
        </row>
      </sheetData>
      <sheetData sheetId="137">
        <row r="1">
          <cell r="A1">
            <v>0</v>
          </cell>
        </row>
      </sheetData>
      <sheetData sheetId="138">
        <row r="1">
          <cell r="A1">
            <v>0</v>
          </cell>
        </row>
      </sheetData>
      <sheetData sheetId="139">
        <row r="1">
          <cell r="A1">
            <v>0</v>
          </cell>
        </row>
      </sheetData>
      <sheetData sheetId="140">
        <row r="1">
          <cell r="A1">
            <v>0</v>
          </cell>
        </row>
      </sheetData>
      <sheetData sheetId="141">
        <row r="1">
          <cell r="A1">
            <v>0</v>
          </cell>
        </row>
      </sheetData>
      <sheetData sheetId="142">
        <row r="1">
          <cell r="A1">
            <v>0</v>
          </cell>
        </row>
      </sheetData>
      <sheetData sheetId="143">
        <row r="1">
          <cell r="A1">
            <v>0</v>
          </cell>
        </row>
      </sheetData>
      <sheetData sheetId="144">
        <row r="1">
          <cell r="A1">
            <v>0</v>
          </cell>
        </row>
      </sheetData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Codes"/>
      <sheetName val="std tabel"/>
      <sheetName val="I-Index"/>
      <sheetName val="DATA"/>
      <sheetName val="G-183"/>
      <sheetName val="2008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1"/>
      <sheetName val="modaj"/>
      <sheetName val="Project Detail Inputs"/>
      <sheetName val="inv"/>
      <sheetName val="I KEY INFORMATION"/>
      <sheetName val="VI REVENUE OOD"/>
      <sheetName val="IIb P&amp;L short"/>
      <sheetName val="IV REVENUE ROOMS"/>
      <sheetName val="IV REVENUE  F&amp;B"/>
      <sheetName val="Input"/>
      <sheetName val="Price"/>
      <sheetName val="Уч2"/>
      <sheetName val="Уч1"/>
      <sheetName val="по_статье_бюджета"/>
      <sheetName val="Precalcs"/>
      <sheetName val="油価変動"/>
      <sheetName val="произв_прогр"/>
      <sheetName val="assumptions"/>
      <sheetName val="Securities"/>
      <sheetName val="Paramètres"/>
      <sheetName val="Sheet4"/>
      <sheetName val="B-4"/>
      <sheetName val="FES"/>
      <sheetName val="types"/>
      <sheetName val="Sheet3"/>
      <sheetName val="T_T"/>
      <sheetName val="CNOBARI"/>
      <sheetName val="Dropdown"/>
      <sheetName val="Inputs"/>
      <sheetName val=""/>
      <sheetName val="ВидHFГП"/>
      <sheetName val="ВидNbГП"/>
      <sheetName val="ПП"/>
      <sheetName val="ВидТаГП"/>
      <sheetName val="5r"/>
      <sheetName val="synthgraph DCF"/>
      <sheetName val="Gen Data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>
        <row r="11">
          <cell r="H1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 refreshError="1"/>
      <sheetData sheetId="120"/>
      <sheetData sheetId="12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FES"/>
      <sheetName val="из сем"/>
      <sheetName val="Плата за загрязнение "/>
      <sheetName val="Типограф"/>
      <sheetName val="Спр_ пласт"/>
      <sheetName val="Спр_ мест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  <sheetName val="P&amp;L"/>
      <sheetName val="Provisions"/>
      <sheetName val="Disclosure"/>
      <sheetName val="Marché"/>
      <sheetName val="Гр5(о)"/>
      <sheetName val="модель_(н)6"/>
      <sheetName val="модель_(в)6"/>
      <sheetName val="модель_(свод)6"/>
      <sheetName val="нефть_(2)6"/>
      <sheetName val="вода_(2)6"/>
      <sheetName val="свод_(2)6"/>
      <sheetName val="Сырье_и_материалы6"/>
      <sheetName val="Кап__ремонт6"/>
      <sheetName val="Капитализация_(ЗФ)6"/>
      <sheetName val="ЗФ_КР6"/>
      <sheetName val="Тек_ремонт6"/>
      <sheetName val="Технол_расходы6"/>
      <sheetName val="Приложение_связь6"/>
      <sheetName val="Транспорт_грузов6"/>
      <sheetName val="Ком_расходы6"/>
      <sheetName val="подготовка_кадров_26"/>
      <sheetName val="подгот_кадров_36"/>
      <sheetName val="под_кад6"/>
      <sheetName val="Охрана_окр_среды6"/>
      <sheetName val="Исп_природ_сырья6"/>
      <sheetName val="сод__и_лиц__автотр_6"/>
      <sheetName val="Другие_прочие_6"/>
      <sheetName val="Услуги_банков6"/>
      <sheetName val="почтово-канц__расходы6"/>
      <sheetName val="Сод_адм_зданий6"/>
      <sheetName val="юр_конслт_услуги6"/>
      <sheetName val="Социальная_сфера6"/>
      <sheetName val="Расх_на_кул_озд_мер_6"/>
      <sheetName val="Пр__соцвыплаты6"/>
      <sheetName val="Добыча_нефти43"/>
      <sheetName val="поставка_сравн133"/>
      <sheetName val="2_2_ОтклОТМ3"/>
      <sheetName val="1_3_2_ОТМ3"/>
      <sheetName val="6НК-cт_3"/>
      <sheetName val="из_сем3"/>
      <sheetName val="Б_мчас_(П)2"/>
      <sheetName val="д_7_0012"/>
      <sheetName val="Плата_за_загрязнение_3"/>
      <sheetName val="2008_ГСМ3"/>
      <sheetName val="Спр__пласт3"/>
      <sheetName val="Спр__мест3"/>
      <sheetName val="PP&amp;E_mvt_for_20032"/>
      <sheetName val="Ф_№101"/>
      <sheetName val="Cash_flow_2003_PBC2"/>
      <sheetName val="ДС_МЗК"/>
      <sheetName val="9-1"/>
      <sheetName val="4"/>
      <sheetName val="1-1"/>
      <sheetName val="1"/>
      <sheetName val="1 вариант  2009 "/>
      <sheetName val="Movements"/>
      <sheetName val="допущения"/>
      <sheetName val="Конс "/>
      <sheetName val="A-6"/>
      <sheetName val="ПКОП_3_100%"/>
      <sheetName val="ПКОП_2_100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  <sheetName val="Balance Sheet"/>
      <sheetName val="XREF"/>
      <sheetName val="Disclosure"/>
      <sheetName val="Movement"/>
      <sheetName val="3НК"/>
      <sheetName val="#ССЫЛКА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Форма2"/>
      <sheetName val="Форма1"/>
      <sheetName val="Пр2"/>
      <sheetName val="Изменяемые данные"/>
      <sheetName val="факт 2005 г."/>
      <sheetName val="Financial ratios А3"/>
      <sheetName val="balans 3"/>
      <sheetName val="З"/>
      <sheetName val="1.411.1"/>
      <sheetName val="ОТиТБ"/>
      <sheetName val="Ден потоки"/>
      <sheetName val="00"/>
      <sheetName val="Лист1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Бюдж-тенге"/>
      <sheetName val="Ф3"/>
      <sheetName val="3.ФОТ"/>
      <sheetName val="Income $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по 2007 году план на 2008 год"/>
      <sheetName val="Movements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ЕдИзм"/>
      <sheetName val="Main Page"/>
      <sheetName val="База"/>
      <sheetName val="L-1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вознаграждение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t0_name"/>
      <sheetName val="1 вариант  2009 "/>
      <sheetName val="XREF"/>
      <sheetName val="summary"/>
      <sheetName val="Инвест"/>
      <sheetName val="Запрос"/>
      <sheetName val="month"/>
      <sheetName val="9-1"/>
      <sheetName val="4"/>
      <sheetName val="1-1"/>
      <sheetName val="1"/>
      <sheetName val="Индексы"/>
      <sheetName val="линии"/>
      <sheetName val="счетчики"/>
      <sheetName val="потр"/>
      <sheetName val="СН"/>
      <sheetName val="ДД"/>
      <sheetName val="канц"/>
      <sheetName val="Список документов"/>
      <sheetName val="list"/>
      <sheetName val="с 01.08 по 17.10 = 1569 вагонов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83"/>
      <sheetName val="IFRS FS"/>
      <sheetName val="IS-Cash"/>
      <sheetName val="Loan"/>
      <sheetName val="Prelim Cost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reakdown"/>
      <sheetName val="P&amp;L"/>
      <sheetName val="Provisions"/>
      <sheetName val="FA depreciatio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Лист 1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стр.145 рос. исп"/>
      <sheetName val="Отд.расх"/>
      <sheetName val="муз колледж"/>
      <sheetName val="7НК"/>
      <sheetName val="Input TI"/>
      <sheetName val=""/>
      <sheetName val="Б.мчас (П)"/>
      <sheetName val="Макро"/>
      <sheetName val="Технический"/>
      <sheetName val="ГБ"/>
      <sheetName val="Источник финансирования"/>
      <sheetName val="Месяцы"/>
      <sheetName val="ЭКРБ"/>
      <sheetName val="Способ закупки"/>
      <sheetName val="2_Уст_у_ж.д._тупика"/>
      <sheetName val="амортизация"/>
      <sheetName val="Вариант2,1"/>
      <sheetName val="Цена"/>
      <sheetName val="Настройки"/>
      <sheetName val="Strat 1H 2008"/>
      <sheetName val="Datasheet"/>
      <sheetName val="EMPLANM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ФБ-1"/>
      <sheetName val="АСТВ"/>
      <sheetName val="Ф1"/>
      <sheetName val="ОПУ_сверка"/>
      <sheetName val="доходы и расходы "/>
      <sheetName val="станции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  <sheetName val="DONNEES"/>
      <sheetName val="Anlagevermögen"/>
      <sheetName val="Осн.по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>
        <row r="1">
          <cell r="G1">
            <v>0</v>
          </cell>
        </row>
      </sheetData>
      <sheetData sheetId="198">
        <row r="1">
          <cell r="G1" t="str">
            <v xml:space="preserve"> </v>
          </cell>
        </row>
      </sheetData>
      <sheetData sheetId="199">
        <row r="1">
          <cell r="G1">
            <v>0</v>
          </cell>
        </row>
      </sheetData>
      <sheetData sheetId="200">
        <row r="1">
          <cell r="G1" t="str">
            <v xml:space="preserve"> </v>
          </cell>
        </row>
      </sheetData>
      <sheetData sheetId="201">
        <row r="1">
          <cell r="G1">
            <v>0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>
        <row r="1">
          <cell r="G1">
            <v>0</v>
          </cell>
        </row>
      </sheetData>
      <sheetData sheetId="207">
        <row r="1">
          <cell r="G1" t="str">
            <v xml:space="preserve"> </v>
          </cell>
        </row>
      </sheetData>
      <sheetData sheetId="208">
        <row r="1">
          <cell r="G1">
            <v>0</v>
          </cell>
        </row>
      </sheetData>
      <sheetData sheetId="209">
        <row r="1">
          <cell r="G1" t="str">
            <v xml:space="preserve"> </v>
          </cell>
        </row>
      </sheetData>
      <sheetData sheetId="210">
        <row r="1">
          <cell r="G1">
            <v>0</v>
          </cell>
        </row>
      </sheetData>
      <sheetData sheetId="211">
        <row r="1">
          <cell r="G1" t="str">
            <v xml:space="preserve"> </v>
          </cell>
        </row>
      </sheetData>
      <sheetData sheetId="212">
        <row r="1">
          <cell r="G1">
            <v>0</v>
          </cell>
        </row>
      </sheetData>
      <sheetData sheetId="213">
        <row r="1">
          <cell r="G1">
            <v>0</v>
          </cell>
        </row>
      </sheetData>
      <sheetData sheetId="214">
        <row r="1">
          <cell r="G1">
            <v>0</v>
          </cell>
        </row>
      </sheetData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1">
          <cell r="G1">
            <v>0</v>
          </cell>
        </row>
      </sheetData>
      <sheetData sheetId="260">
        <row r="1">
          <cell r="G1">
            <v>0</v>
          </cell>
        </row>
      </sheetData>
      <sheetData sheetId="261">
        <row r="1">
          <cell r="G1">
            <v>0</v>
          </cell>
        </row>
      </sheetData>
      <sheetData sheetId="262">
        <row r="1">
          <cell r="G1" t="str">
            <v xml:space="preserve"> </v>
          </cell>
        </row>
      </sheetData>
      <sheetData sheetId="263">
        <row r="1">
          <cell r="G1" t="str">
            <v/>
          </cell>
        </row>
      </sheetData>
      <sheetData sheetId="264">
        <row r="1">
          <cell r="G1">
            <v>0</v>
          </cell>
        </row>
      </sheetData>
      <sheetData sheetId="265">
        <row r="1">
          <cell r="G1">
            <v>0</v>
          </cell>
        </row>
      </sheetData>
      <sheetData sheetId="266">
        <row r="1">
          <cell r="G1" t="str">
            <v xml:space="preserve"> </v>
          </cell>
        </row>
      </sheetData>
      <sheetData sheetId="267">
        <row r="1">
          <cell r="G1" t="str">
            <v/>
          </cell>
        </row>
      </sheetData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>
        <row r="1">
          <cell r="G1">
            <v>0</v>
          </cell>
        </row>
      </sheetData>
      <sheetData sheetId="289">
        <row r="1">
          <cell r="G1">
            <v>0</v>
          </cell>
        </row>
      </sheetData>
      <sheetData sheetId="290">
        <row r="1">
          <cell r="G1">
            <v>0</v>
          </cell>
        </row>
      </sheetData>
      <sheetData sheetId="291">
        <row r="1">
          <cell r="G1">
            <v>0</v>
          </cell>
        </row>
      </sheetData>
      <sheetData sheetId="292">
        <row r="1">
          <cell r="G1">
            <v>0</v>
          </cell>
        </row>
      </sheetData>
      <sheetData sheetId="293">
        <row r="1">
          <cell r="G1">
            <v>0</v>
          </cell>
        </row>
      </sheetData>
      <sheetData sheetId="294">
        <row r="1">
          <cell r="G1">
            <v>0</v>
          </cell>
        </row>
      </sheetData>
      <sheetData sheetId="295">
        <row r="1">
          <cell r="G1">
            <v>0</v>
          </cell>
        </row>
      </sheetData>
      <sheetData sheetId="296">
        <row r="1">
          <cell r="G1">
            <v>0</v>
          </cell>
        </row>
      </sheetData>
      <sheetData sheetId="297">
        <row r="1">
          <cell r="G1">
            <v>0</v>
          </cell>
        </row>
      </sheetData>
      <sheetData sheetId="298">
        <row r="1">
          <cell r="G1">
            <v>0</v>
          </cell>
        </row>
      </sheetData>
      <sheetData sheetId="299">
        <row r="1">
          <cell r="G1">
            <v>0</v>
          </cell>
        </row>
      </sheetData>
      <sheetData sheetId="300">
        <row r="1">
          <cell r="G1">
            <v>0</v>
          </cell>
        </row>
      </sheetData>
      <sheetData sheetId="301">
        <row r="1">
          <cell r="G1">
            <v>0</v>
          </cell>
        </row>
      </sheetData>
      <sheetData sheetId="302">
        <row r="1">
          <cell r="G1">
            <v>0</v>
          </cell>
        </row>
      </sheetData>
      <sheetData sheetId="303">
        <row r="1">
          <cell r="G1">
            <v>0</v>
          </cell>
        </row>
      </sheetData>
      <sheetData sheetId="304">
        <row r="1">
          <cell r="G1">
            <v>0</v>
          </cell>
        </row>
      </sheetData>
      <sheetData sheetId="305">
        <row r="1">
          <cell r="G1">
            <v>0</v>
          </cell>
        </row>
      </sheetData>
      <sheetData sheetId="306">
        <row r="1">
          <cell r="G1">
            <v>0</v>
          </cell>
        </row>
      </sheetData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ФОТ"/>
      <sheetName val="справка"/>
      <sheetName val="группа"/>
      <sheetName val="Water trucking 2005"/>
      <sheetName val="Ден потоки"/>
      <sheetName val="#REF"/>
      <sheetName val="5NK "/>
      <sheetName val="флормиро"/>
      <sheetName val="Hidden"/>
      <sheetName val="СписокТЭП"/>
      <sheetName val="Титул1"/>
      <sheetName val="цены14"/>
      <sheetName val="Нефть"/>
      <sheetName val="ДС МЗК"/>
      <sheetName val="Лист2"/>
      <sheetName val="д.7.001"/>
      <sheetName val="ЕдИзм"/>
      <sheetName val="Форма3.6"/>
      <sheetName val="Текущие цены"/>
      <sheetName val="рабочий"/>
      <sheetName val="окраска"/>
      <sheetName val="ОТиТБ"/>
      <sheetName val="УПРАВЛЕНИЕ11"/>
      <sheetName val="МАТЕР.433,452"/>
      <sheetName val="Форма1"/>
      <sheetName val="list"/>
      <sheetName val="LME_prices"/>
      <sheetName val="титул.лист "/>
      <sheetName val="Изменяемые данные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#REF!"/>
      <sheetName val="ремонт 25"/>
      <sheetName val="Индексы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  <sheetName val="DATA-Ambition_COA"/>
      <sheetName val="Б.мчас (П)"/>
      <sheetName val="summary"/>
      <sheetName val="Форма1_(2)"/>
      <sheetName val="Форма7_"/>
      <sheetName val="Добыча_нефти4"/>
      <sheetName val="поставка_сравн13"/>
      <sheetName val="из_сем"/>
      <sheetName val="5NK_"/>
      <sheetName val="д_7_001"/>
      <sheetName val="Текущие_цены"/>
      <sheetName val="ДС_МЗК"/>
      <sheetName val="Форма3_6"/>
      <sheetName val="Ден_потоки"/>
      <sheetName val="Water_trucking_2005"/>
      <sheetName val="МАТЕР_433,452"/>
      <sheetName val="Изменяемые_данные"/>
      <sheetName val="Начисления_процентов"/>
      <sheetName val="январь_2014"/>
      <sheetName val="февраль_2014"/>
      <sheetName val="март_2014"/>
      <sheetName val="апрель_2014"/>
      <sheetName val="май_2014"/>
      <sheetName val="июнь_2014"/>
      <sheetName val="июль_2014"/>
      <sheetName val="август_2014"/>
      <sheetName val="сентябрь_2014"/>
      <sheetName val="ноябрь_2014"/>
      <sheetName val="декабрь_2014"/>
      <sheetName val="февраль_2015"/>
      <sheetName val="март_2015"/>
      <sheetName val="апрель_2015_г"/>
      <sheetName val="май_2015_г_"/>
      <sheetName val="июнь_2015_г_"/>
      <sheetName val="титул_лист_"/>
      <sheetName val="ремонт_25"/>
      <sheetName val="ЛКЗ_и_ЭКЗ"/>
      <sheetName val="Financial_ratios_А3"/>
      <sheetName val="1_411_1"/>
      <sheetName val="измен__формы"/>
      <sheetName val="с 01.08 по 17.10 = 1569 вагонов"/>
      <sheetName val="Const"/>
      <sheetName val="Control"/>
      <sheetName val="б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  <sheetName val="из сем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L-1 Займ БРК инвест цели"/>
      <sheetName val="G-1"/>
      <sheetName val="д.7.001"/>
      <sheetName val="1Утв ТК  Capex 07 "/>
      <sheetName val="Статьи затрат"/>
      <sheetName val="Справка ИЦА"/>
      <sheetName val="май"/>
      <sheetName val="апрель"/>
      <sheetName val="материалы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Keys"/>
      <sheetName val="Prelim Cost"/>
      <sheetName val="Расчет2000Прямой"/>
      <sheetName val="Месяц"/>
      <sheetName val="ОСВ"/>
      <sheetName val="по 2007 году план на 2008 год"/>
      <sheetName val="5NK "/>
      <sheetName val="Пр2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точн2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приложение№3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свод"/>
      <sheetName val="ГБ"/>
      <sheetName val="2.8. стр-ра себестоимости"/>
      <sheetName val="Hidden"/>
      <sheetName val="МАТЕР.433,452"/>
      <sheetName val="мат расходы"/>
      <sheetName val="Спр_ пласт"/>
      <sheetName val="класс"/>
      <sheetName val="01-45"/>
      <sheetName val="Capex"/>
      <sheetName val="#REF!"/>
      <sheetName val="Подразд"/>
      <sheetName val="Sheet2"/>
      <sheetName val="РСза 6-м 2012"/>
      <sheetName val="Dictionaries"/>
      <sheetName val="Преискурант"/>
      <sheetName val=" 2.3.2"/>
      <sheetName val="Sheet5"/>
      <sheetName val="Потребители"/>
      <sheetName val="Блоки"/>
      <sheetName val="Баланс"/>
      <sheetName val="КР материалы"/>
      <sheetName val="Movements"/>
      <sheetName val="план"/>
      <sheetName val="База"/>
      <sheetName val="сброс"/>
      <sheetName val="9-1"/>
      <sheetName val="4"/>
      <sheetName val="1-1"/>
      <sheetName val="1"/>
      <sheetName val="Тарифы"/>
      <sheetName val="Предпосылки"/>
      <sheetName val="IS"/>
      <sheetName val="Форма 18"/>
      <sheetName val="2_2 ОтклОТМ"/>
      <sheetName val="1_3_2 ОТМ"/>
      <sheetName val="ЯНВАРЬ"/>
      <sheetName val="списки"/>
      <sheetName val="факт 2005 г."/>
      <sheetName val="3.ФОТ"/>
      <sheetName val="4.Налоги"/>
      <sheetName val="Штатка"/>
      <sheetName val="Инвестиции"/>
      <sheetName val="Прибыль"/>
      <sheetName val="смета"/>
      <sheetName val="Исполнение по БЕ"/>
      <sheetName val="Технический"/>
      <sheetName val="КАТО"/>
      <sheetName val="ОПГЗ"/>
      <sheetName val="План ГЗ"/>
      <sheetName val="Перем. затр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  <sheetName val="Data"/>
      <sheetName val="Бонды стр.341"/>
      <sheetName val="Остатки по бухучету"/>
      <sheetName val="параметры"/>
      <sheetName val="A-20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"/>
      <sheetName val="MS"/>
      <sheetName val="13 NGDO"/>
      <sheetName val="табель"/>
      <sheetName val="FES"/>
      <sheetName val="14.1.2.2.(Услуги связи)"/>
      <sheetName val="Баланс"/>
      <sheetName val="10 БО (kzt)"/>
      <sheetName val="Форма1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Sheet5"/>
      <sheetName val="Cash flow 2011"/>
      <sheetName val="Loans out"/>
      <sheetName val="МодельППП (Свод)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тделы"/>
      <sheetName val="MATRIX_DA_10"/>
      <sheetName val="ЭКРБ"/>
      <sheetName val="Об-я св-а"/>
      <sheetName val="2в"/>
      <sheetName val="list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потр"/>
      <sheetName val="СН"/>
      <sheetName val="Hidden"/>
      <sheetName val="УУ 9 мес.2014"/>
      <sheetName val="Гр5(о)"/>
      <sheetName val="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PP&amp;E mvt for 2003"/>
      <sheetName val="Макро"/>
      <sheetName val="Capex"/>
      <sheetName val="BS new"/>
      <sheetName val="сортамент"/>
      <sheetName val="Sales F"/>
      <sheetName val="WBS elements RS-v.02A"/>
      <sheetName val="Balance Sheet"/>
      <sheetName val="глина"/>
      <sheetName val="Заполните"/>
      <sheetName val="План"/>
      <sheetName val="Факт"/>
      <sheetName val="Лист5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Прайс 2005"/>
      <sheetName val="Лист3"/>
      <sheetName val="точн2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Спецификация"/>
      <sheetName val="Лв 1715 (сб)"/>
      <sheetName val="ОП_свод"/>
      <sheetName val="Осн. пара"/>
      <sheetName val="шкала"/>
      <sheetName val="ДД"/>
      <sheetName val="Затраты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  <sheetName val="Дефл"/>
      <sheetName val="Sheet2"/>
      <sheetName val="2003 (215862 тн)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>
        <row r="3">
          <cell r="A3">
            <v>1</v>
          </cell>
        </row>
      </sheetData>
      <sheetData sheetId="224">
        <row r="3">
          <cell r="A3">
            <v>1</v>
          </cell>
        </row>
      </sheetData>
      <sheetData sheetId="225">
        <row r="3">
          <cell r="A3">
            <v>1</v>
          </cell>
        </row>
      </sheetData>
      <sheetData sheetId="226">
        <row r="3">
          <cell r="A3">
            <v>1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ввод-вывод ОС авг2004- 2005"/>
      <sheetName val="I KEY INFORMATION"/>
      <sheetName val="Счетчики"/>
      <sheetName val="ОТиТБ"/>
      <sheetName val="СПгнг"/>
      <sheetName val="группа"/>
      <sheetName val="ID-06"/>
      <sheetName val="сырье и материалы"/>
      <sheetName val="L-1 (БРК)"/>
      <sheetName val="g-1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2_"/>
      <sheetName val="глина"/>
      <sheetName val="из сем"/>
      <sheetName val="13 NGDO"/>
      <sheetName val="жд тарифы"/>
      <sheetName val="2 БО (тенге)"/>
      <sheetName val="I. Прогноз доходов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Отпуск продукции"/>
      <sheetName val="#REF"/>
      <sheetName val="1NK"/>
      <sheetName val="класс"/>
      <sheetName val="Об-я св-а"/>
      <sheetName val="PV-date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Добыча_нефти42"/>
      <sheetName val="поставка_сравн13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из_сем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2БО"/>
      <sheetName val="Пром1"/>
      <sheetName val="ЦентрЗатр"/>
      <sheetName val="Лист3"/>
      <sheetName val="Бюджет"/>
      <sheetName val="табель"/>
      <sheetName val="ЕдИзм"/>
      <sheetName val="Предпр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__2_3_22"/>
      <sheetName val="из_сем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баки _2_"/>
      <sheetName val="ИД"/>
      <sheetName val="Способ закупки"/>
      <sheetName val="Data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Сеть"/>
      <sheetName val="Спецификация"/>
      <sheetName val="МодельППП (Свод)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PL12"/>
      <sheetName val="МАТЕР.433,452"/>
      <sheetName val="1. Доходы"/>
      <sheetName val="Prelim Cost"/>
      <sheetName val="цеховые"/>
      <sheetName val="#REF!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авка"/>
      <sheetName val="БиВи (290)"/>
      <sheetName val="450"/>
      <sheetName val="Форма 18"/>
      <sheetName val="спр. АРЕМ"/>
      <sheetName val="Hidden"/>
      <sheetName val="Титул1"/>
      <sheetName val="K6210"/>
      <sheetName val="Test of FA Installation"/>
      <sheetName val="Additions"/>
      <sheetName val="i-index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Ф"/>
      <sheetName val="Собственный капитал"/>
      <sheetName val="План произв-ва (мес.) (бюджет)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персонала"/>
      <sheetName val="ремонт 25"/>
      <sheetName val="пр 6 дох"/>
      <sheetName val="Касс книга"/>
      <sheetName val="_x0000__x0003__x0000__x0004__x0000_"/>
      <sheetName val="_x0000_ _x0000_"/>
      <sheetName val="_x0000__x0009__x0000_"/>
      <sheetName val="план07"/>
      <sheetName val="Налоги"/>
      <sheetName val="шкала"/>
      <sheetName val="Официальные курсы"/>
      <sheetName val="распределение модели"/>
      <sheetName val="I1"/>
      <sheetName val="I2"/>
      <sheetName val="цхл 2004"/>
      <sheetName val="список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сетка"/>
      <sheetName val="ЭКРБ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  <sheetName val="Project Detail Inputs"/>
      <sheetName val="years 1-3 by month"/>
      <sheetName val="600000"/>
      <sheetName val="700000"/>
      <sheetName val="700000 (общая)"/>
      <sheetName val="610000-783000"/>
      <sheetName val="Общий"/>
      <sheetName val="пробег м расх"/>
      <sheetName val="пробмч по город"/>
      <sheetName val="я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 refreshError="1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 refreshError="1"/>
      <sheetData sheetId="397" refreshError="1"/>
      <sheetData sheetId="398" refreshError="1"/>
      <sheetData sheetId="399" refreshError="1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  <sheetName val="Code Trans"/>
      <sheetName val="Haul cons"/>
      <sheetName val="\A\USER\MANAT\CREDITY\REGION\AR"/>
      <sheetName val="1. Ввод"/>
      <sheetName val="мэпп2"/>
      <sheetName val="Исходные"/>
      <sheetName val="Hidden"/>
      <sheetName val=""/>
      <sheetName val="Mine Gen"/>
      <sheetName val="Экспл_ запасы"/>
      <sheetName val="Пром_ запасы"/>
      <sheetName val="__KZWKHASENOVGA_aws_Documents a"/>
      <sheetName val="PDC_Worksheet"/>
      <sheetName val="ао"/>
      <sheetName val="Debt"/>
      <sheetName val="1 (2)"/>
      <sheetName val="Ставки"/>
      <sheetName val="Баланс"/>
      <sheetName val="Тип обучения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U-3"/>
      <sheetName val="U-4"/>
      <sheetName val="B_4"/>
      <sheetName val="KTO_WB_FSL_31.12.01"/>
      <sheetName val="ЯНВАРЬ"/>
      <sheetName val="СВОД 1сц."/>
      <sheetName val="#REF"/>
      <sheetName val="B1.2"/>
      <sheetName val="Диаграммы"/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ао"/>
      <sheetName val="справочники"/>
      <sheetName val="Лист3"/>
      <sheetName val="Actuals Input"/>
      <sheetName val="U4.100 711"/>
      <sheetName val="Статьи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A-20"/>
      <sheetName val="2210900-Aug"/>
      <sheetName val="расшиф процентов (2)"/>
      <sheetName val="Gas1999"/>
      <sheetName val="DATA"/>
      <sheetName val="Содержание"/>
      <sheetName val=""/>
      <sheetName val="Prelim Cost"/>
      <sheetName val="CamKum Prod"/>
      <sheetName val="2БО"/>
      <sheetName val="map_nat"/>
      <sheetName val="map_RPG"/>
      <sheetName val="Параметры"/>
      <sheetName val="1"/>
      <sheetName val="Ac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Prelim_Cost"/>
      <sheetName val="Расчет_Ин"/>
      <sheetName val="std_tabel"/>
      <sheetName val="Info"/>
      <sheetName val="CamKum_Prod"/>
      <sheetName val="Tabeller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view="pageBreakPreview" zoomScale="80" zoomScaleNormal="80" zoomScaleSheetLayoutView="80" workbookViewId="0">
      <selection activeCell="A160" sqref="A160"/>
    </sheetView>
  </sheetViews>
  <sheetFormatPr defaultColWidth="9.28515625" defaultRowHeight="12.75" outlineLevelRow="2" x14ac:dyDescent="0.2"/>
  <cols>
    <col min="1" max="1" width="74.42578125" style="7" customWidth="1"/>
    <col min="2" max="2" width="9.7109375" style="6" customWidth="1"/>
    <col min="3" max="3" width="30.42578125" style="3" customWidth="1"/>
    <col min="4" max="4" width="31.28515625" style="10" customWidth="1"/>
    <col min="5" max="5" width="13.7109375" style="5" bestFit="1" customWidth="1"/>
    <col min="6" max="6" width="13" style="5" customWidth="1"/>
    <col min="7" max="7" width="9.28515625" style="6"/>
    <col min="8" max="8" width="16.28515625" style="6" bestFit="1" customWidth="1"/>
    <col min="9" max="9" width="19.7109375" style="6" customWidth="1"/>
    <col min="10" max="16384" width="9.28515625" style="6"/>
  </cols>
  <sheetData>
    <row r="1" spans="1:4" x14ac:dyDescent="0.2">
      <c r="B1" s="201"/>
      <c r="C1" s="200"/>
      <c r="D1" s="199" t="s">
        <v>363</v>
      </c>
    </row>
    <row r="2" spans="1:4" x14ac:dyDescent="0.2">
      <c r="B2" s="201"/>
      <c r="C2" s="200"/>
      <c r="D2" s="199" t="s">
        <v>362</v>
      </c>
    </row>
    <row r="3" spans="1:4" x14ac:dyDescent="0.2">
      <c r="B3" s="201"/>
      <c r="C3" s="200"/>
      <c r="D3" s="199" t="s">
        <v>361</v>
      </c>
    </row>
    <row r="4" spans="1:4" x14ac:dyDescent="0.2">
      <c r="B4" s="201"/>
      <c r="C4" s="200"/>
      <c r="D4" s="199"/>
    </row>
    <row r="5" spans="1:4" x14ac:dyDescent="0.2">
      <c r="B5" s="201"/>
      <c r="C5" s="200"/>
      <c r="D5" s="199" t="s">
        <v>360</v>
      </c>
    </row>
    <row r="6" spans="1:4" x14ac:dyDescent="0.2">
      <c r="B6" s="201"/>
      <c r="C6" s="200"/>
      <c r="D6" s="199" t="s">
        <v>359</v>
      </c>
    </row>
    <row r="7" spans="1:4" x14ac:dyDescent="0.2">
      <c r="B7" s="201"/>
      <c r="C7" s="200"/>
      <c r="D7" s="199" t="s">
        <v>358</v>
      </c>
    </row>
    <row r="8" spans="1:4" x14ac:dyDescent="0.2">
      <c r="B8" s="201"/>
      <c r="C8" s="200"/>
      <c r="D8" s="199"/>
    </row>
    <row r="9" spans="1:4" x14ac:dyDescent="0.2">
      <c r="C9" s="8"/>
      <c r="D9" s="9" t="s">
        <v>357</v>
      </c>
    </row>
    <row r="10" spans="1:4" ht="15.75" x14ac:dyDescent="0.25">
      <c r="A10" s="193" t="s">
        <v>356</v>
      </c>
      <c r="C10" s="195" t="s">
        <v>169</v>
      </c>
      <c r="D10" s="196"/>
    </row>
    <row r="11" spans="1:4" ht="45" customHeight="1" x14ac:dyDescent="0.25">
      <c r="A11" s="193" t="s">
        <v>355</v>
      </c>
      <c r="C11" s="7" t="s">
        <v>354</v>
      </c>
      <c r="D11" s="198"/>
    </row>
    <row r="12" spans="1:4" ht="15.75" x14ac:dyDescent="0.25">
      <c r="A12" s="193" t="s">
        <v>353</v>
      </c>
      <c r="C12" s="195" t="s">
        <v>352</v>
      </c>
      <c r="D12" s="196"/>
    </row>
    <row r="13" spans="1:4" ht="15.75" x14ac:dyDescent="0.25">
      <c r="A13" s="193" t="s">
        <v>351</v>
      </c>
      <c r="C13" s="195" t="s">
        <v>350</v>
      </c>
      <c r="D13" s="196"/>
    </row>
    <row r="14" spans="1:4" ht="15.75" x14ac:dyDescent="0.25">
      <c r="A14" s="193" t="s">
        <v>349</v>
      </c>
      <c r="C14" s="195" t="s">
        <v>348</v>
      </c>
      <c r="D14" s="196"/>
    </row>
    <row r="15" spans="1:4" ht="15.75" x14ac:dyDescent="0.25">
      <c r="A15" s="193" t="s">
        <v>347</v>
      </c>
      <c r="C15" s="197">
        <v>3926</v>
      </c>
      <c r="D15" s="196"/>
    </row>
    <row r="16" spans="1:4" ht="15.75" x14ac:dyDescent="0.25">
      <c r="A16" s="193" t="s">
        <v>346</v>
      </c>
      <c r="C16" s="195" t="s">
        <v>345</v>
      </c>
      <c r="D16" s="194"/>
    </row>
    <row r="17" spans="1:6" ht="15.75" x14ac:dyDescent="0.2">
      <c r="A17" s="193" t="s">
        <v>344</v>
      </c>
      <c r="C17" s="268" t="s">
        <v>343</v>
      </c>
      <c r="D17" s="268"/>
    </row>
    <row r="18" spans="1:6" x14ac:dyDescent="0.2">
      <c r="C18" s="30"/>
    </row>
    <row r="19" spans="1:6" x14ac:dyDescent="0.2">
      <c r="A19" s="192" t="s">
        <v>342</v>
      </c>
      <c r="B19" s="12"/>
      <c r="C19" s="12"/>
      <c r="D19" s="12"/>
    </row>
    <row r="20" spans="1:6" x14ac:dyDescent="0.2">
      <c r="A20" s="11" t="s">
        <v>341</v>
      </c>
      <c r="B20" s="161"/>
      <c r="C20" s="191" t="s">
        <v>413</v>
      </c>
      <c r="D20" s="161"/>
    </row>
    <row r="21" spans="1:6" x14ac:dyDescent="0.2">
      <c r="A21" s="13"/>
      <c r="B21" s="190"/>
      <c r="C21" s="190"/>
      <c r="D21" s="189" t="s">
        <v>340</v>
      </c>
    </row>
    <row r="22" spans="1:6" s="14" customFormat="1" ht="25.5" customHeight="1" x14ac:dyDescent="0.2">
      <c r="A22" s="269" t="s">
        <v>339</v>
      </c>
      <c r="B22" s="270" t="s">
        <v>98</v>
      </c>
      <c r="C22" s="271" t="s">
        <v>338</v>
      </c>
      <c r="D22" s="271" t="s">
        <v>337</v>
      </c>
      <c r="E22" s="188"/>
      <c r="F22" s="188"/>
    </row>
    <row r="23" spans="1:6" s="14" customFormat="1" x14ac:dyDescent="0.2">
      <c r="A23" s="269"/>
      <c r="B23" s="270"/>
      <c r="C23" s="272"/>
      <c r="D23" s="271"/>
      <c r="E23" s="188"/>
      <c r="F23" s="188"/>
    </row>
    <row r="24" spans="1:6" s="15" customFormat="1" x14ac:dyDescent="0.2">
      <c r="A24" s="187" t="s">
        <v>336</v>
      </c>
      <c r="B24" s="171"/>
      <c r="C24" s="169"/>
      <c r="D24" s="169"/>
      <c r="E24" s="163"/>
      <c r="F24" s="163"/>
    </row>
    <row r="25" spans="1:6" x14ac:dyDescent="0.2">
      <c r="A25" s="186" t="s">
        <v>335</v>
      </c>
      <c r="B25" s="20" t="s">
        <v>0</v>
      </c>
      <c r="C25" s="212">
        <v>11004295</v>
      </c>
      <c r="D25" s="212">
        <v>16394188</v>
      </c>
    </row>
    <row r="26" spans="1:6" ht="39.200000000000003" customHeight="1" x14ac:dyDescent="0.2">
      <c r="A26" s="170" t="s">
        <v>334</v>
      </c>
      <c r="B26" s="20" t="s">
        <v>1</v>
      </c>
      <c r="C26" s="213">
        <f>SUM(C27:C31)</f>
        <v>242658</v>
      </c>
      <c r="D26" s="213">
        <f>SUM(D27:D31)</f>
        <v>759048</v>
      </c>
    </row>
    <row r="27" spans="1:6" outlineLevel="1" x14ac:dyDescent="0.2">
      <c r="A27" s="170" t="s">
        <v>333</v>
      </c>
      <c r="B27" s="20"/>
      <c r="C27" s="213"/>
      <c r="D27" s="213"/>
    </row>
    <row r="28" spans="1:6" outlineLevel="1" x14ac:dyDescent="0.2">
      <c r="A28" s="170" t="s">
        <v>332</v>
      </c>
      <c r="B28" s="20"/>
      <c r="C28" s="213">
        <v>167506</v>
      </c>
      <c r="D28" s="213">
        <v>680633</v>
      </c>
    </row>
    <row r="29" spans="1:6" outlineLevel="1" x14ac:dyDescent="0.2">
      <c r="A29" s="170" t="s">
        <v>331</v>
      </c>
      <c r="B29" s="20"/>
      <c r="C29" s="213">
        <v>0</v>
      </c>
      <c r="D29" s="213"/>
    </row>
    <row r="30" spans="1:6" outlineLevel="1" x14ac:dyDescent="0.2">
      <c r="A30" s="170" t="s">
        <v>309</v>
      </c>
      <c r="B30" s="20"/>
      <c r="C30" s="213">
        <v>71858</v>
      </c>
      <c r="D30" s="213">
        <v>77692</v>
      </c>
    </row>
    <row r="31" spans="1:6" outlineLevel="1" x14ac:dyDescent="0.2">
      <c r="A31" s="170" t="s">
        <v>330</v>
      </c>
      <c r="B31" s="20"/>
      <c r="C31" s="213">
        <v>3294</v>
      </c>
      <c r="D31" s="213">
        <v>723</v>
      </c>
    </row>
    <row r="32" spans="1:6" x14ac:dyDescent="0.2">
      <c r="A32" s="170" t="s">
        <v>329</v>
      </c>
      <c r="B32" s="20" t="s">
        <v>2</v>
      </c>
      <c r="C32" s="213"/>
      <c r="D32" s="213"/>
    </row>
    <row r="33" spans="1:7" x14ac:dyDescent="0.2">
      <c r="A33" s="170" t="s">
        <v>328</v>
      </c>
      <c r="B33" s="20" t="s">
        <v>3</v>
      </c>
      <c r="C33" s="213"/>
      <c r="D33" s="213"/>
    </row>
    <row r="34" spans="1:7" x14ac:dyDescent="0.2">
      <c r="A34" s="170" t="s">
        <v>327</v>
      </c>
      <c r="B34" s="20" t="s">
        <v>4</v>
      </c>
      <c r="C34" s="213"/>
      <c r="D34" s="213"/>
    </row>
    <row r="35" spans="1:7" x14ac:dyDescent="0.2">
      <c r="A35" s="170" t="s">
        <v>326</v>
      </c>
      <c r="B35" s="20" t="s">
        <v>5</v>
      </c>
      <c r="C35" s="214"/>
      <c r="D35" s="214"/>
    </row>
    <row r="36" spans="1:7" x14ac:dyDescent="0.2">
      <c r="A36" s="170" t="s">
        <v>325</v>
      </c>
      <c r="B36" s="20" t="s">
        <v>6</v>
      </c>
      <c r="C36" s="215">
        <f>SUM(C37:C38)</f>
        <v>11630708</v>
      </c>
      <c r="D36" s="215">
        <f>SUM(D37:D38)</f>
        <v>14534899</v>
      </c>
    </row>
    <row r="37" spans="1:7" s="16" customFormat="1" outlineLevel="1" x14ac:dyDescent="0.2">
      <c r="A37" s="173" t="s">
        <v>298</v>
      </c>
      <c r="B37" s="24"/>
      <c r="C37" s="216">
        <v>11543095</v>
      </c>
      <c r="D37" s="216">
        <v>14451586</v>
      </c>
      <c r="E37" s="172"/>
      <c r="F37" s="172"/>
    </row>
    <row r="38" spans="1:7" s="16" customFormat="1" outlineLevel="1" x14ac:dyDescent="0.2">
      <c r="A38" s="173" t="s">
        <v>297</v>
      </c>
      <c r="B38" s="24"/>
      <c r="C38" s="217">
        <v>87613</v>
      </c>
      <c r="D38" s="217">
        <v>83313</v>
      </c>
      <c r="E38" s="172"/>
      <c r="F38" s="172"/>
    </row>
    <row r="39" spans="1:7" x14ac:dyDescent="0.2">
      <c r="A39" s="170" t="s">
        <v>324</v>
      </c>
      <c r="B39" s="20" t="s">
        <v>7</v>
      </c>
      <c r="C39" s="218">
        <v>19735</v>
      </c>
      <c r="D39" s="218">
        <v>26609</v>
      </c>
      <c r="E39" s="172"/>
      <c r="F39" s="172"/>
    </row>
    <row r="40" spans="1:7" x14ac:dyDescent="0.2">
      <c r="A40" s="170" t="s">
        <v>323</v>
      </c>
      <c r="B40" s="20" t="s">
        <v>8</v>
      </c>
      <c r="C40" s="218">
        <v>0</v>
      </c>
      <c r="D40" s="218"/>
      <c r="E40" s="172"/>
      <c r="F40" s="172"/>
    </row>
    <row r="41" spans="1:7" x14ac:dyDescent="0.2">
      <c r="A41" s="170" t="s">
        <v>322</v>
      </c>
      <c r="B41" s="20" t="s">
        <v>9</v>
      </c>
      <c r="C41" s="218">
        <v>2047398</v>
      </c>
      <c r="D41" s="218">
        <v>1557436</v>
      </c>
      <c r="E41" s="172"/>
      <c r="F41" s="172"/>
    </row>
    <row r="42" spans="1:7" x14ac:dyDescent="0.2">
      <c r="A42" s="170" t="s">
        <v>321</v>
      </c>
      <c r="B42" s="19" t="s">
        <v>10</v>
      </c>
      <c r="C42" s="218">
        <v>36486586</v>
      </c>
      <c r="D42" s="218">
        <v>56283825</v>
      </c>
    </row>
    <row r="43" spans="1:7" x14ac:dyDescent="0.2">
      <c r="A43" s="170" t="s">
        <v>320</v>
      </c>
      <c r="B43" s="19" t="s">
        <v>11</v>
      </c>
      <c r="C43" s="218"/>
      <c r="D43" s="218"/>
    </row>
    <row r="44" spans="1:7" x14ac:dyDescent="0.2">
      <c r="A44" s="170" t="s">
        <v>319</v>
      </c>
      <c r="B44" s="19" t="s">
        <v>12</v>
      </c>
      <c r="C44" s="218">
        <f>SUM(C45:C46)</f>
        <v>5958964</v>
      </c>
      <c r="D44" s="218">
        <f>SUM(D45:D46)</f>
        <v>23086814</v>
      </c>
      <c r="G44" s="16"/>
    </row>
    <row r="45" spans="1:7" x14ac:dyDescent="0.2">
      <c r="A45" s="18" t="s">
        <v>318</v>
      </c>
      <c r="B45" s="19"/>
      <c r="C45" s="219">
        <v>1591807</v>
      </c>
      <c r="D45" s="219">
        <v>17919140</v>
      </c>
      <c r="G45" s="16"/>
    </row>
    <row r="46" spans="1:7" x14ac:dyDescent="0.2">
      <c r="A46" s="18" t="s">
        <v>240</v>
      </c>
      <c r="B46" s="19"/>
      <c r="C46" s="219">
        <v>4367157</v>
      </c>
      <c r="D46" s="219">
        <v>5167674</v>
      </c>
      <c r="E46" s="172"/>
      <c r="F46" s="172"/>
      <c r="G46" s="16"/>
    </row>
    <row r="47" spans="1:7" s="15" customFormat="1" x14ac:dyDescent="0.2">
      <c r="A47" s="168" t="s">
        <v>317</v>
      </c>
      <c r="B47" s="167">
        <v>100</v>
      </c>
      <c r="C47" s="220">
        <f>C25+C26+C32+C33+C34+C35+C36+C39+C40+C41+C42+C43+C44</f>
        <v>67390344</v>
      </c>
      <c r="D47" s="220">
        <f>D25+D26+D32+D33+D34+D35+D36+D39+D40+D41+D42+D43+D44</f>
        <v>112642819</v>
      </c>
      <c r="E47" s="163"/>
      <c r="F47" s="163"/>
    </row>
    <row r="48" spans="1:7" s="15" customFormat="1" x14ac:dyDescent="0.2">
      <c r="A48" s="185" t="s">
        <v>316</v>
      </c>
      <c r="B48" s="167">
        <v>101</v>
      </c>
      <c r="C48" s="221"/>
      <c r="D48" s="221"/>
      <c r="E48" s="163"/>
      <c r="F48" s="163"/>
    </row>
    <row r="49" spans="1:6" s="15" customFormat="1" x14ac:dyDescent="0.2">
      <c r="A49" s="168" t="s">
        <v>315</v>
      </c>
      <c r="B49" s="167"/>
      <c r="C49" s="222"/>
      <c r="D49" s="222"/>
      <c r="E49" s="163"/>
      <c r="F49" s="163"/>
    </row>
    <row r="50" spans="1:6" x14ac:dyDescent="0.2">
      <c r="A50" s="170" t="s">
        <v>314</v>
      </c>
      <c r="B50" s="20">
        <v>110</v>
      </c>
      <c r="C50" s="213">
        <f>SUM(C51:C56)</f>
        <v>264043</v>
      </c>
      <c r="D50" s="213">
        <f>SUM(D51:D56)</f>
        <v>276625</v>
      </c>
    </row>
    <row r="51" spans="1:6" outlineLevel="1" x14ac:dyDescent="0.2">
      <c r="A51" s="170" t="s">
        <v>313</v>
      </c>
      <c r="B51" s="20"/>
      <c r="C51" s="213"/>
      <c r="D51" s="213"/>
    </row>
    <row r="52" spans="1:6" outlineLevel="1" x14ac:dyDescent="0.2">
      <c r="A52" s="170" t="s">
        <v>312</v>
      </c>
      <c r="B52" s="20"/>
      <c r="C52" s="213">
        <v>195821</v>
      </c>
      <c r="D52" s="223">
        <v>189432</v>
      </c>
    </row>
    <row r="53" spans="1:6" outlineLevel="1" x14ac:dyDescent="0.2">
      <c r="A53" s="170" t="s">
        <v>311</v>
      </c>
      <c r="B53" s="20"/>
      <c r="C53" s="213"/>
      <c r="D53" s="223"/>
    </row>
    <row r="54" spans="1:6" outlineLevel="1" x14ac:dyDescent="0.2">
      <c r="A54" s="170" t="s">
        <v>310</v>
      </c>
      <c r="B54" s="20"/>
      <c r="C54" s="213"/>
      <c r="D54" s="223"/>
    </row>
    <row r="55" spans="1:6" outlineLevel="1" x14ac:dyDescent="0.2">
      <c r="A55" s="170" t="s">
        <v>309</v>
      </c>
      <c r="B55" s="20"/>
      <c r="C55" s="213">
        <v>68222</v>
      </c>
      <c r="D55" s="223">
        <v>87193</v>
      </c>
    </row>
    <row r="56" spans="1:6" outlineLevel="1" x14ac:dyDescent="0.2">
      <c r="A56" s="170" t="s">
        <v>308</v>
      </c>
      <c r="B56" s="20"/>
      <c r="C56" s="213"/>
      <c r="D56" s="213"/>
    </row>
    <row r="57" spans="1:6" x14ac:dyDescent="0.2">
      <c r="A57" s="170" t="s">
        <v>307</v>
      </c>
      <c r="B57" s="20">
        <v>111</v>
      </c>
      <c r="C57" s="213">
        <v>74503</v>
      </c>
      <c r="D57" s="213">
        <v>110704</v>
      </c>
    </row>
    <row r="58" spans="1:6" x14ac:dyDescent="0.2">
      <c r="A58" s="170" t="s">
        <v>306</v>
      </c>
      <c r="B58" s="20">
        <v>112</v>
      </c>
      <c r="C58" s="213"/>
      <c r="D58" s="213"/>
    </row>
    <row r="59" spans="1:6" x14ac:dyDescent="0.2">
      <c r="A59" s="170" t="s">
        <v>305</v>
      </c>
      <c r="B59" s="20">
        <v>113</v>
      </c>
      <c r="C59" s="213"/>
      <c r="D59" s="213"/>
    </row>
    <row r="60" spans="1:6" x14ac:dyDescent="0.2">
      <c r="A60" s="184" t="s">
        <v>304</v>
      </c>
      <c r="B60" s="20">
        <v>114</v>
      </c>
      <c r="C60" s="21">
        <v>0</v>
      </c>
      <c r="D60" s="21">
        <v>0</v>
      </c>
    </row>
    <row r="61" spans="1:6" s="16" customFormat="1" x14ac:dyDescent="0.2">
      <c r="A61" s="170" t="s">
        <v>303</v>
      </c>
      <c r="B61" s="20">
        <v>115</v>
      </c>
      <c r="C61" s="22">
        <f>SUM(C62:C63)</f>
        <v>1912706</v>
      </c>
      <c r="D61" s="22">
        <f>SUM(D62:D63)</f>
        <v>956636</v>
      </c>
      <c r="E61" s="172"/>
      <c r="F61" s="172"/>
    </row>
    <row r="62" spans="1:6" s="16" customFormat="1" outlineLevel="1" x14ac:dyDescent="0.2">
      <c r="A62" s="174" t="s">
        <v>302</v>
      </c>
      <c r="B62" s="20"/>
      <c r="C62" s="22"/>
      <c r="D62" s="22"/>
      <c r="E62" s="172"/>
      <c r="F62" s="172"/>
    </row>
    <row r="63" spans="1:6" s="16" customFormat="1" outlineLevel="1" x14ac:dyDescent="0.2">
      <c r="A63" s="174" t="s">
        <v>301</v>
      </c>
      <c r="B63" s="20"/>
      <c r="C63" s="22">
        <v>1912706</v>
      </c>
      <c r="D63" s="22">
        <v>956636</v>
      </c>
      <c r="E63" s="172"/>
      <c r="F63" s="172"/>
    </row>
    <row r="64" spans="1:6" s="16" customFormat="1" x14ac:dyDescent="0.2">
      <c r="A64" s="183" t="s">
        <v>300</v>
      </c>
      <c r="B64" s="20">
        <v>116</v>
      </c>
      <c r="C64" s="22"/>
      <c r="D64" s="22"/>
      <c r="E64" s="172"/>
      <c r="F64" s="172"/>
    </row>
    <row r="65" spans="1:7" x14ac:dyDescent="0.2">
      <c r="A65" s="170" t="s">
        <v>299</v>
      </c>
      <c r="B65" s="20">
        <v>117</v>
      </c>
      <c r="C65" s="214">
        <f>SUM(C66:C67)</f>
        <v>0</v>
      </c>
      <c r="D65" s="214">
        <f>SUM(D66:D67)</f>
        <v>0</v>
      </c>
    </row>
    <row r="66" spans="1:7" s="16" customFormat="1" outlineLevel="1" x14ac:dyDescent="0.2">
      <c r="A66" s="173" t="s">
        <v>298</v>
      </c>
      <c r="B66" s="24"/>
      <c r="C66" s="216"/>
      <c r="D66" s="216"/>
      <c r="E66" s="172"/>
      <c r="F66" s="172"/>
    </row>
    <row r="67" spans="1:7" s="16" customFormat="1" outlineLevel="1" x14ac:dyDescent="0.2">
      <c r="A67" s="173" t="s">
        <v>297</v>
      </c>
      <c r="B67" s="24"/>
      <c r="C67" s="216"/>
      <c r="D67" s="216"/>
      <c r="E67" s="172"/>
      <c r="F67" s="172"/>
    </row>
    <row r="68" spans="1:7" s="16" customFormat="1" x14ac:dyDescent="0.2">
      <c r="A68" s="183" t="s">
        <v>296</v>
      </c>
      <c r="B68" s="20">
        <v>118</v>
      </c>
      <c r="C68" s="216"/>
      <c r="D68" s="216"/>
      <c r="E68" s="172"/>
      <c r="F68" s="172"/>
    </row>
    <row r="69" spans="1:7" s="16" customFormat="1" x14ac:dyDescent="0.2">
      <c r="A69" s="183" t="s">
        <v>295</v>
      </c>
      <c r="B69" s="20">
        <v>119</v>
      </c>
      <c r="C69" s="216"/>
      <c r="D69" s="216"/>
      <c r="E69" s="172"/>
      <c r="F69" s="172"/>
    </row>
    <row r="70" spans="1:7" x14ac:dyDescent="0.2">
      <c r="A70" s="182" t="s">
        <v>294</v>
      </c>
      <c r="B70" s="20">
        <v>120</v>
      </c>
      <c r="C70" s="213"/>
      <c r="D70" s="213"/>
    </row>
    <row r="71" spans="1:7" x14ac:dyDescent="0.2">
      <c r="A71" s="182" t="s">
        <v>293</v>
      </c>
      <c r="B71" s="20">
        <v>121</v>
      </c>
      <c r="C71" s="213">
        <v>33909415</v>
      </c>
      <c r="D71" s="213">
        <v>32847931</v>
      </c>
    </row>
    <row r="72" spans="1:7" x14ac:dyDescent="0.2">
      <c r="A72" s="170" t="s">
        <v>292</v>
      </c>
      <c r="B72" s="20">
        <v>122</v>
      </c>
      <c r="C72" s="213">
        <v>117388</v>
      </c>
      <c r="D72" s="213">
        <v>130596</v>
      </c>
    </row>
    <row r="73" spans="1:7" x14ac:dyDescent="0.2">
      <c r="A73" s="182" t="s">
        <v>291</v>
      </c>
      <c r="B73" s="20">
        <v>123</v>
      </c>
      <c r="C73" s="213">
        <v>0</v>
      </c>
      <c r="D73" s="213">
        <v>0</v>
      </c>
    </row>
    <row r="74" spans="1:7" x14ac:dyDescent="0.2">
      <c r="A74" s="182" t="s">
        <v>290</v>
      </c>
      <c r="B74" s="20">
        <v>124</v>
      </c>
      <c r="C74" s="213">
        <v>316300</v>
      </c>
      <c r="D74" s="213">
        <v>315624</v>
      </c>
    </row>
    <row r="75" spans="1:7" x14ac:dyDescent="0.2">
      <c r="A75" s="182" t="s">
        <v>289</v>
      </c>
      <c r="B75" s="20">
        <v>125</v>
      </c>
      <c r="C75" s="213">
        <v>417879</v>
      </c>
      <c r="D75" s="213">
        <v>429000</v>
      </c>
    </row>
    <row r="76" spans="1:7" x14ac:dyDescent="0.2">
      <c r="A76" s="182" t="s">
        <v>288</v>
      </c>
      <c r="B76" s="20">
        <v>126</v>
      </c>
      <c r="C76" s="213">
        <v>51575</v>
      </c>
      <c r="D76" s="213">
        <v>44255</v>
      </c>
    </row>
    <row r="77" spans="1:7" x14ac:dyDescent="0.2">
      <c r="A77" s="182" t="s">
        <v>286</v>
      </c>
      <c r="B77" s="20">
        <v>127</v>
      </c>
      <c r="C77" s="23">
        <f>SUM(C78:C80)</f>
        <v>6553225</v>
      </c>
      <c r="D77" s="23">
        <f>SUM(D78:D80)</f>
        <v>7367684</v>
      </c>
      <c r="G77" s="16"/>
    </row>
    <row r="78" spans="1:7" outlineLevel="1" x14ac:dyDescent="0.2">
      <c r="A78" s="174" t="s">
        <v>287</v>
      </c>
      <c r="B78" s="24"/>
      <c r="C78" s="22">
        <v>4584752</v>
      </c>
      <c r="D78" s="22">
        <v>5059281</v>
      </c>
    </row>
    <row r="79" spans="1:7" outlineLevel="1" x14ac:dyDescent="0.2">
      <c r="A79" s="174" t="s">
        <v>286</v>
      </c>
      <c r="B79" s="24"/>
      <c r="C79" s="22">
        <v>1968473</v>
      </c>
      <c r="D79" s="22">
        <v>2308403</v>
      </c>
    </row>
    <row r="80" spans="1:7" outlineLevel="1" x14ac:dyDescent="0.2">
      <c r="A80" s="25" t="s">
        <v>285</v>
      </c>
      <c r="B80" s="24"/>
      <c r="C80" s="224"/>
      <c r="D80" s="224"/>
      <c r="E80" s="172"/>
    </row>
    <row r="81" spans="1:6" s="15" customFormat="1" x14ac:dyDescent="0.2">
      <c r="A81" s="181" t="s">
        <v>284</v>
      </c>
      <c r="B81" s="167">
        <v>200</v>
      </c>
      <c r="C81" s="225">
        <f>C50+C57+C58+C59+C60+C61+C64+C65+C68+C656+C70+C71+C72+C73+C74+C75+C76+C77+C69</f>
        <v>43617034</v>
      </c>
      <c r="D81" s="225">
        <f>D50+D57+D58+D59+D60+D61+D64+D65+D68+D656+D70+D71+D72+D73+D74+D75+D76+D77+D69</f>
        <v>42479055</v>
      </c>
      <c r="E81" s="163"/>
      <c r="F81" s="163"/>
    </row>
    <row r="82" spans="1:6" s="15" customFormat="1" x14ac:dyDescent="0.2">
      <c r="A82" s="181" t="s">
        <v>283</v>
      </c>
      <c r="B82" s="171"/>
      <c r="C82" s="225">
        <f>C81+C48+C47</f>
        <v>111007378</v>
      </c>
      <c r="D82" s="225">
        <f>D81+D48+D47</f>
        <v>155121874</v>
      </c>
      <c r="E82" s="163"/>
      <c r="F82" s="163"/>
    </row>
    <row r="83" spans="1:6" s="26" customFormat="1" x14ac:dyDescent="0.2">
      <c r="A83" s="180" t="s">
        <v>282</v>
      </c>
      <c r="B83" s="179" t="s">
        <v>98</v>
      </c>
      <c r="C83" s="226"/>
      <c r="D83" s="226"/>
      <c r="E83" s="178"/>
      <c r="F83" s="178"/>
    </row>
    <row r="84" spans="1:6" s="15" customFormat="1" x14ac:dyDescent="0.2">
      <c r="A84" s="168" t="s">
        <v>281</v>
      </c>
      <c r="B84" s="171"/>
      <c r="C84" s="222"/>
      <c r="D84" s="222"/>
      <c r="E84" s="163"/>
      <c r="F84" s="163"/>
    </row>
    <row r="85" spans="1:6" x14ac:dyDescent="0.2">
      <c r="A85" s="170" t="s">
        <v>280</v>
      </c>
      <c r="B85" s="20">
        <v>210</v>
      </c>
      <c r="C85" s="214">
        <f>SUM(C86:C89)</f>
        <v>17748</v>
      </c>
      <c r="D85" s="214">
        <f>SUM(D86:D89)</f>
        <v>14500</v>
      </c>
    </row>
    <row r="86" spans="1:6" s="16" customFormat="1" outlineLevel="2" x14ac:dyDescent="0.2">
      <c r="A86" s="173" t="s">
        <v>279</v>
      </c>
      <c r="B86" s="24"/>
      <c r="C86" s="22"/>
      <c r="D86" s="22"/>
      <c r="E86" s="5"/>
      <c r="F86" s="5"/>
    </row>
    <row r="87" spans="1:6" s="16" customFormat="1" outlineLevel="2" x14ac:dyDescent="0.2">
      <c r="A87" s="177" t="s">
        <v>278</v>
      </c>
      <c r="B87" s="24"/>
      <c r="C87" s="22">
        <v>17748</v>
      </c>
      <c r="D87" s="22">
        <v>14500</v>
      </c>
      <c r="E87" s="172"/>
      <c r="F87" s="172"/>
    </row>
    <row r="88" spans="1:6" s="16" customFormat="1" outlineLevel="2" x14ac:dyDescent="0.2">
      <c r="A88" s="173" t="s">
        <v>277</v>
      </c>
      <c r="B88" s="24"/>
      <c r="C88" s="22"/>
      <c r="D88" s="22"/>
      <c r="E88" s="172"/>
      <c r="F88" s="172"/>
    </row>
    <row r="89" spans="1:6" s="16" customFormat="1" outlineLevel="2" x14ac:dyDescent="0.2">
      <c r="A89" s="173" t="s">
        <v>276</v>
      </c>
      <c r="B89" s="24"/>
      <c r="C89" s="22"/>
      <c r="D89" s="22"/>
      <c r="E89" s="172"/>
      <c r="F89" s="172"/>
    </row>
    <row r="90" spans="1:6" s="16" customFormat="1" outlineLevel="2" x14ac:dyDescent="0.2">
      <c r="A90" s="170" t="s">
        <v>275</v>
      </c>
      <c r="B90" s="20">
        <v>211</v>
      </c>
      <c r="C90" s="22"/>
      <c r="D90" s="22"/>
      <c r="E90" s="172"/>
      <c r="F90" s="172"/>
    </row>
    <row r="91" spans="1:6" x14ac:dyDescent="0.2">
      <c r="A91" s="170" t="s">
        <v>274</v>
      </c>
      <c r="B91" s="20">
        <v>212</v>
      </c>
      <c r="C91" s="213"/>
      <c r="D91" s="213"/>
    </row>
    <row r="92" spans="1:6" x14ac:dyDescent="0.2">
      <c r="A92" s="170" t="s">
        <v>273</v>
      </c>
      <c r="B92" s="20">
        <v>213</v>
      </c>
      <c r="C92" s="214">
        <f>SUM(C93:C94)</f>
        <v>891285</v>
      </c>
      <c r="D92" s="214">
        <f>SUM(D93:D94)</f>
        <v>643390</v>
      </c>
    </row>
    <row r="93" spans="1:6" s="16" customFormat="1" outlineLevel="1" x14ac:dyDescent="0.2">
      <c r="A93" s="174" t="s">
        <v>253</v>
      </c>
      <c r="B93" s="24"/>
      <c r="C93" s="216"/>
      <c r="D93" s="216"/>
      <c r="E93" s="5"/>
      <c r="F93" s="5"/>
    </row>
    <row r="94" spans="1:6" s="16" customFormat="1" outlineLevel="1" x14ac:dyDescent="0.2">
      <c r="A94" s="173" t="s">
        <v>252</v>
      </c>
      <c r="B94" s="24"/>
      <c r="C94" s="216">
        <v>891285</v>
      </c>
      <c r="D94" s="216">
        <v>643390</v>
      </c>
      <c r="E94" s="5"/>
      <c r="F94" s="172"/>
    </row>
    <row r="95" spans="1:6" x14ac:dyDescent="0.2">
      <c r="A95" s="170" t="s">
        <v>272</v>
      </c>
      <c r="B95" s="20">
        <v>214</v>
      </c>
      <c r="C95" s="214">
        <f>C96+C97</f>
        <v>2044413</v>
      </c>
      <c r="D95" s="214">
        <f>D96+D97</f>
        <v>15455664</v>
      </c>
    </row>
    <row r="96" spans="1:6" s="16" customFormat="1" outlineLevel="1" x14ac:dyDescent="0.2">
      <c r="A96" s="173" t="s">
        <v>250</v>
      </c>
      <c r="B96" s="24"/>
      <c r="C96" s="216">
        <v>1855050</v>
      </c>
      <c r="D96" s="216">
        <v>15333289</v>
      </c>
      <c r="E96" s="172"/>
      <c r="F96" s="172"/>
    </row>
    <row r="97" spans="1:7" s="16" customFormat="1" outlineLevel="1" x14ac:dyDescent="0.2">
      <c r="A97" s="173" t="s">
        <v>249</v>
      </c>
      <c r="B97" s="24"/>
      <c r="C97" s="216">
        <v>189363</v>
      </c>
      <c r="D97" s="216">
        <v>122375</v>
      </c>
      <c r="E97" s="172"/>
      <c r="F97" s="172"/>
    </row>
    <row r="98" spans="1:7" x14ac:dyDescent="0.2">
      <c r="A98" s="170" t="s">
        <v>271</v>
      </c>
      <c r="B98" s="20">
        <v>215</v>
      </c>
      <c r="C98" s="213">
        <v>1455981</v>
      </c>
      <c r="D98" s="213">
        <v>1716758</v>
      </c>
    </row>
    <row r="99" spans="1:7" x14ac:dyDescent="0.2">
      <c r="A99" s="170" t="s">
        <v>270</v>
      </c>
      <c r="B99" s="20">
        <v>216</v>
      </c>
      <c r="C99" s="213">
        <v>748297</v>
      </c>
      <c r="D99" s="213">
        <v>780714</v>
      </c>
    </row>
    <row r="100" spans="1:7" x14ac:dyDescent="0.2">
      <c r="A100" s="170" t="s">
        <v>246</v>
      </c>
      <c r="B100" s="20">
        <v>217</v>
      </c>
      <c r="C100" s="213">
        <v>723570</v>
      </c>
      <c r="D100" s="213">
        <v>780256</v>
      </c>
    </row>
    <row r="101" spans="1:7" x14ac:dyDescent="0.2">
      <c r="A101" s="170" t="s">
        <v>269</v>
      </c>
      <c r="B101" s="20">
        <v>218</v>
      </c>
      <c r="C101" s="213">
        <v>2467</v>
      </c>
      <c r="D101" s="213">
        <v>1693</v>
      </c>
    </row>
    <row r="102" spans="1:7" x14ac:dyDescent="0.2">
      <c r="A102" s="170" t="s">
        <v>268</v>
      </c>
      <c r="B102" s="20">
        <v>219</v>
      </c>
      <c r="C102" s="213">
        <v>778368</v>
      </c>
      <c r="D102" s="213">
        <v>36168218</v>
      </c>
    </row>
    <row r="103" spans="1:7" x14ac:dyDescent="0.2">
      <c r="A103" s="170" t="s">
        <v>243</v>
      </c>
      <c r="B103" s="20">
        <v>220</v>
      </c>
      <c r="C103" s="213">
        <v>0</v>
      </c>
      <c r="D103" s="213">
        <v>0</v>
      </c>
    </row>
    <row r="104" spans="1:7" x14ac:dyDescent="0.2">
      <c r="A104" s="170" t="s">
        <v>267</v>
      </c>
      <c r="B104" s="20">
        <v>221</v>
      </c>
      <c r="C104" s="213"/>
      <c r="D104" s="213">
        <v>50283</v>
      </c>
    </row>
    <row r="105" spans="1:7" x14ac:dyDescent="0.2">
      <c r="A105" s="170" t="s">
        <v>266</v>
      </c>
      <c r="B105" s="20">
        <v>222</v>
      </c>
      <c r="C105" s="213">
        <f>SUM(C106:C107)</f>
        <v>1449722</v>
      </c>
      <c r="D105" s="213">
        <f>SUM(D106:D107)</f>
        <v>1832031</v>
      </c>
      <c r="G105" s="16"/>
    </row>
    <row r="106" spans="1:7" x14ac:dyDescent="0.2">
      <c r="A106" s="18" t="s">
        <v>265</v>
      </c>
      <c r="B106" s="20"/>
      <c r="C106" s="213">
        <v>842738</v>
      </c>
      <c r="D106" s="213">
        <v>780816</v>
      </c>
      <c r="G106" s="16"/>
    </row>
    <row r="107" spans="1:7" x14ac:dyDescent="0.2">
      <c r="A107" s="18" t="s">
        <v>240</v>
      </c>
      <c r="B107" s="20"/>
      <c r="C107" s="219">
        <v>606984</v>
      </c>
      <c r="D107" s="219">
        <v>1051215</v>
      </c>
      <c r="E107" s="172"/>
      <c r="G107" s="16"/>
    </row>
    <row r="108" spans="1:7" s="15" customFormat="1" x14ac:dyDescent="0.2">
      <c r="A108" s="168" t="s">
        <v>264</v>
      </c>
      <c r="B108" s="167">
        <v>300</v>
      </c>
      <c r="C108" s="225">
        <f>C85+SUM(C90:C92)+C95+SUM(C98:C105)</f>
        <v>8111851</v>
      </c>
      <c r="D108" s="225">
        <f>D85+SUM(D90:D92)+D95+SUM(D98:D105)</f>
        <v>57443507</v>
      </c>
      <c r="E108" s="163"/>
      <c r="F108" s="163"/>
    </row>
    <row r="109" spans="1:7" s="15" customFormat="1" x14ac:dyDescent="0.2">
      <c r="A109" s="168" t="s">
        <v>263</v>
      </c>
      <c r="B109" s="167">
        <v>301</v>
      </c>
      <c r="C109" s="222"/>
      <c r="D109" s="222"/>
      <c r="E109" s="163"/>
      <c r="F109" s="163"/>
    </row>
    <row r="110" spans="1:7" s="15" customFormat="1" x14ac:dyDescent="0.2">
      <c r="A110" s="168" t="s">
        <v>262</v>
      </c>
      <c r="B110" s="171"/>
      <c r="C110" s="222"/>
      <c r="D110" s="222"/>
      <c r="E110" s="163"/>
      <c r="F110" s="163"/>
    </row>
    <row r="111" spans="1:7" x14ac:dyDescent="0.2">
      <c r="A111" s="170" t="s">
        <v>261</v>
      </c>
      <c r="B111" s="20">
        <v>310</v>
      </c>
      <c r="C111" s="227">
        <f>SUM(C112:C115)</f>
        <v>391616</v>
      </c>
      <c r="D111" s="227">
        <f>SUM(D112:D115)</f>
        <v>406013</v>
      </c>
    </row>
    <row r="112" spans="1:7" s="16" customFormat="1" outlineLevel="2" x14ac:dyDescent="0.2">
      <c r="A112" s="175" t="s">
        <v>260</v>
      </c>
      <c r="B112" s="24"/>
      <c r="C112" s="22"/>
      <c r="D112" s="22"/>
      <c r="E112" s="5"/>
      <c r="F112" s="5"/>
    </row>
    <row r="113" spans="1:6" s="16" customFormat="1" outlineLevel="2" x14ac:dyDescent="0.2">
      <c r="A113" s="176" t="s">
        <v>259</v>
      </c>
      <c r="B113" s="24"/>
      <c r="C113" s="22">
        <v>126789</v>
      </c>
      <c r="D113" s="22">
        <v>141186</v>
      </c>
      <c r="E113" s="172"/>
      <c r="F113" s="172"/>
    </row>
    <row r="114" spans="1:6" s="16" customFormat="1" outlineLevel="2" x14ac:dyDescent="0.2">
      <c r="A114" s="175" t="s">
        <v>258</v>
      </c>
      <c r="B114" s="24"/>
      <c r="C114" s="22"/>
      <c r="D114" s="22"/>
      <c r="E114" s="172"/>
      <c r="F114" s="172"/>
    </row>
    <row r="115" spans="1:6" s="16" customFormat="1" outlineLevel="2" x14ac:dyDescent="0.2">
      <c r="A115" s="173" t="s">
        <v>257</v>
      </c>
      <c r="B115" s="24"/>
      <c r="C115" s="22">
        <v>264827</v>
      </c>
      <c r="D115" s="22">
        <v>264827</v>
      </c>
      <c r="E115" s="172"/>
      <c r="F115" s="172"/>
    </row>
    <row r="116" spans="1:6" s="16" customFormat="1" outlineLevel="2" x14ac:dyDescent="0.2">
      <c r="A116" s="170" t="s">
        <v>256</v>
      </c>
      <c r="B116" s="20">
        <v>311</v>
      </c>
      <c r="C116" s="22"/>
      <c r="D116" s="22"/>
      <c r="E116" s="172"/>
      <c r="F116" s="172"/>
    </row>
    <row r="117" spans="1:6" x14ac:dyDescent="0.2">
      <c r="A117" s="170" t="s">
        <v>255</v>
      </c>
      <c r="B117" s="20">
        <v>312</v>
      </c>
      <c r="C117" s="213"/>
      <c r="D117" s="213"/>
    </row>
    <row r="118" spans="1:6" x14ac:dyDescent="0.2">
      <c r="A118" s="170" t="s">
        <v>254</v>
      </c>
      <c r="B118" s="20">
        <v>313</v>
      </c>
      <c r="C118" s="227">
        <f>SUM(C119:C120)</f>
        <v>510761</v>
      </c>
      <c r="D118" s="227">
        <f>SUM(D119:D120)</f>
        <v>633257</v>
      </c>
    </row>
    <row r="119" spans="1:6" s="16" customFormat="1" outlineLevel="1" x14ac:dyDescent="0.2">
      <c r="A119" s="174" t="s">
        <v>253</v>
      </c>
      <c r="B119" s="24"/>
      <c r="C119" s="216"/>
      <c r="D119" s="216"/>
      <c r="E119" s="172"/>
      <c r="F119" s="172"/>
    </row>
    <row r="120" spans="1:6" s="16" customFormat="1" outlineLevel="1" x14ac:dyDescent="0.2">
      <c r="A120" s="173" t="s">
        <v>252</v>
      </c>
      <c r="B120" s="24"/>
      <c r="C120" s="216">
        <v>510761</v>
      </c>
      <c r="D120" s="216">
        <v>633257</v>
      </c>
      <c r="E120" s="172"/>
      <c r="F120" s="172"/>
    </row>
    <row r="121" spans="1:6" x14ac:dyDescent="0.2">
      <c r="A121" s="170" t="s">
        <v>251</v>
      </c>
      <c r="B121" s="20">
        <v>314</v>
      </c>
      <c r="C121" s="227">
        <f>SUM(C122:C123)</f>
        <v>54243</v>
      </c>
      <c r="D121" s="227">
        <f>SUM(D122:D123)</f>
        <v>59952</v>
      </c>
    </row>
    <row r="122" spans="1:6" s="16" customFormat="1" outlineLevel="1" x14ac:dyDescent="0.2">
      <c r="A122" s="174" t="s">
        <v>250</v>
      </c>
      <c r="B122" s="24"/>
      <c r="C122" s="216"/>
      <c r="D122" s="216"/>
      <c r="E122" s="172"/>
      <c r="F122" s="172"/>
    </row>
    <row r="123" spans="1:6" s="16" customFormat="1" outlineLevel="1" x14ac:dyDescent="0.2">
      <c r="A123" s="173" t="s">
        <v>249</v>
      </c>
      <c r="B123" s="24"/>
      <c r="C123" s="216">
        <v>54243</v>
      </c>
      <c r="D123" s="216">
        <v>59952</v>
      </c>
      <c r="E123" s="172"/>
      <c r="F123" s="172"/>
    </row>
    <row r="124" spans="1:6" x14ac:dyDescent="0.2">
      <c r="A124" s="170" t="s">
        <v>248</v>
      </c>
      <c r="B124" s="20">
        <v>315</v>
      </c>
      <c r="C124" s="213">
        <v>10103883</v>
      </c>
      <c r="D124" s="213">
        <v>9376680</v>
      </c>
    </row>
    <row r="125" spans="1:6" x14ac:dyDescent="0.2">
      <c r="A125" s="170" t="s">
        <v>247</v>
      </c>
      <c r="B125" s="20">
        <v>316</v>
      </c>
      <c r="C125" s="213">
        <v>1966022</v>
      </c>
      <c r="D125" s="213">
        <v>1818695</v>
      </c>
    </row>
    <row r="126" spans="1:6" x14ac:dyDescent="0.2">
      <c r="A126" s="170" t="s">
        <v>246</v>
      </c>
      <c r="B126" s="20">
        <v>317</v>
      </c>
      <c r="C126" s="213">
        <v>240292</v>
      </c>
      <c r="D126" s="213">
        <v>240292</v>
      </c>
    </row>
    <row r="127" spans="1:6" ht="15" customHeight="1" x14ac:dyDescent="0.2">
      <c r="A127" s="170" t="s">
        <v>245</v>
      </c>
      <c r="B127" s="20">
        <v>318</v>
      </c>
      <c r="C127" s="213"/>
      <c r="D127" s="213"/>
    </row>
    <row r="128" spans="1:6" x14ac:dyDescent="0.2">
      <c r="A128" s="170" t="s">
        <v>244</v>
      </c>
      <c r="B128" s="20">
        <v>319</v>
      </c>
      <c r="C128" s="213"/>
      <c r="D128" s="213"/>
    </row>
    <row r="129" spans="1:7" x14ac:dyDescent="0.2">
      <c r="A129" s="170" t="s">
        <v>243</v>
      </c>
      <c r="B129" s="20">
        <v>320</v>
      </c>
      <c r="C129" s="213"/>
      <c r="D129" s="213"/>
    </row>
    <row r="130" spans="1:7" x14ac:dyDescent="0.2">
      <c r="A130" s="170" t="s">
        <v>242</v>
      </c>
      <c r="B130" s="20">
        <v>321</v>
      </c>
      <c r="C130" s="213">
        <f>SUM(C131:C132)</f>
        <v>1861959</v>
      </c>
      <c r="D130" s="213">
        <f>SUM(D131:D132)</f>
        <v>1820187</v>
      </c>
      <c r="G130" s="16"/>
    </row>
    <row r="131" spans="1:7" x14ac:dyDescent="0.2">
      <c r="A131" s="18" t="s">
        <v>241</v>
      </c>
      <c r="B131" s="20"/>
      <c r="C131" s="213">
        <v>1861959</v>
      </c>
      <c r="D131" s="213">
        <v>1820187</v>
      </c>
      <c r="G131" s="16"/>
    </row>
    <row r="132" spans="1:7" x14ac:dyDescent="0.2">
      <c r="A132" s="18" t="s">
        <v>240</v>
      </c>
      <c r="B132" s="20"/>
      <c r="C132" s="219"/>
      <c r="D132" s="219"/>
      <c r="G132" s="16"/>
    </row>
    <row r="133" spans="1:7" s="15" customFormat="1" x14ac:dyDescent="0.2">
      <c r="A133" s="168" t="s">
        <v>239</v>
      </c>
      <c r="B133" s="167">
        <v>400</v>
      </c>
      <c r="C133" s="225">
        <f>C111+C117+C118+C121+C124+C125+C130+C126+C127+C128+C129</f>
        <v>15128776</v>
      </c>
      <c r="D133" s="225">
        <f>D111+D117+D118+D121+D124+D125+D130+D126+D127+D128+D129</f>
        <v>14355076</v>
      </c>
      <c r="E133" s="163"/>
      <c r="F133" s="163"/>
    </row>
    <row r="134" spans="1:7" s="15" customFormat="1" x14ac:dyDescent="0.2">
      <c r="A134" s="168" t="s">
        <v>238</v>
      </c>
      <c r="B134" s="171"/>
      <c r="C134" s="222"/>
      <c r="D134" s="222"/>
      <c r="E134" s="163"/>
      <c r="F134" s="163"/>
    </row>
    <row r="135" spans="1:7" x14ac:dyDescent="0.2">
      <c r="A135" s="170" t="s">
        <v>237</v>
      </c>
      <c r="B135" s="20">
        <v>410</v>
      </c>
      <c r="C135" s="213">
        <v>4405169</v>
      </c>
      <c r="D135" s="213">
        <v>4405169</v>
      </c>
    </row>
    <row r="136" spans="1:7" x14ac:dyDescent="0.2">
      <c r="A136" s="170" t="s">
        <v>181</v>
      </c>
      <c r="B136" s="20">
        <v>411</v>
      </c>
      <c r="C136" s="213"/>
      <c r="D136" s="213"/>
    </row>
    <row r="137" spans="1:7" x14ac:dyDescent="0.2">
      <c r="A137" s="170" t="s">
        <v>236</v>
      </c>
      <c r="B137" s="20">
        <v>412</v>
      </c>
      <c r="C137" s="213"/>
      <c r="D137" s="213"/>
    </row>
    <row r="138" spans="1:7" x14ac:dyDescent="0.2">
      <c r="A138" s="170" t="s">
        <v>235</v>
      </c>
      <c r="B138" s="20">
        <v>413</v>
      </c>
      <c r="C138" s="213">
        <v>-498447</v>
      </c>
      <c r="D138" s="213">
        <v>-400409</v>
      </c>
    </row>
    <row r="139" spans="1:7" x14ac:dyDescent="0.2">
      <c r="A139" s="170" t="s">
        <v>234</v>
      </c>
      <c r="B139" s="20">
        <v>414</v>
      </c>
      <c r="C139" s="213">
        <v>83860029</v>
      </c>
      <c r="D139" s="213">
        <v>79318531</v>
      </c>
    </row>
    <row r="140" spans="1:7" x14ac:dyDescent="0.2">
      <c r="A140" s="170" t="s">
        <v>185</v>
      </c>
      <c r="B140" s="20">
        <v>415</v>
      </c>
      <c r="C140" s="213"/>
      <c r="D140" s="213"/>
    </row>
    <row r="141" spans="1:7" s="15" customFormat="1" x14ac:dyDescent="0.2">
      <c r="A141" s="168" t="s">
        <v>233</v>
      </c>
      <c r="B141" s="167">
        <v>420</v>
      </c>
      <c r="C141" s="225">
        <f>SUM(C134:C140)</f>
        <v>87766751</v>
      </c>
      <c r="D141" s="225">
        <f>SUM(D134:D140)</f>
        <v>83323291</v>
      </c>
      <c r="E141" s="163"/>
      <c r="F141" s="163"/>
    </row>
    <row r="142" spans="1:7" s="15" customFormat="1" x14ac:dyDescent="0.2">
      <c r="A142" s="168" t="s">
        <v>232</v>
      </c>
      <c r="B142" s="167">
        <v>421</v>
      </c>
      <c r="C142" s="222"/>
      <c r="D142" s="222"/>
      <c r="E142" s="163"/>
      <c r="F142" s="163"/>
    </row>
    <row r="143" spans="1:7" s="15" customFormat="1" x14ac:dyDescent="0.2">
      <c r="A143" s="168" t="s">
        <v>231</v>
      </c>
      <c r="B143" s="167">
        <v>500</v>
      </c>
      <c r="C143" s="225">
        <f>C141+C142</f>
        <v>87766751</v>
      </c>
      <c r="D143" s="225">
        <f>D141+D142</f>
        <v>83323291</v>
      </c>
      <c r="E143" s="163"/>
      <c r="F143" s="163"/>
    </row>
    <row r="144" spans="1:7" s="15" customFormat="1" x14ac:dyDescent="0.2">
      <c r="A144" s="168" t="s">
        <v>230</v>
      </c>
      <c r="B144" s="167"/>
      <c r="C144" s="225">
        <f>C108+C133+C143</f>
        <v>111007378</v>
      </c>
      <c r="D144" s="225">
        <f>D108+D133+D143</f>
        <v>155121874</v>
      </c>
      <c r="E144" s="163"/>
      <c r="F144" s="163"/>
    </row>
    <row r="145" spans="1:6" s="15" customFormat="1" x14ac:dyDescent="0.2">
      <c r="A145" s="166"/>
      <c r="B145" s="165"/>
      <c r="C145" s="164"/>
      <c r="D145" s="164"/>
      <c r="E145" s="163"/>
      <c r="F145" s="163"/>
    </row>
    <row r="146" spans="1:6" x14ac:dyDescent="0.2">
      <c r="A146" s="13"/>
      <c r="B146" s="62"/>
      <c r="C146" s="162"/>
      <c r="D146" s="162"/>
    </row>
    <row r="147" spans="1:6" s="30" customFormat="1" x14ac:dyDescent="0.2">
      <c r="A147" s="160" t="s">
        <v>410</v>
      </c>
      <c r="B147" s="161"/>
      <c r="C147" s="161"/>
      <c r="D147" s="161"/>
      <c r="E147" s="5"/>
      <c r="F147" s="5"/>
    </row>
    <row r="148" spans="1:6" s="30" customFormat="1" ht="15" x14ac:dyDescent="0.35">
      <c r="A148" s="160" t="s">
        <v>411</v>
      </c>
      <c r="B148" s="159"/>
      <c r="C148" s="147" t="s">
        <v>412</v>
      </c>
      <c r="D148" s="147"/>
      <c r="E148" s="5"/>
      <c r="F148" s="5"/>
    </row>
    <row r="149" spans="1:6" s="30" customFormat="1" x14ac:dyDescent="0.2">
      <c r="A149" s="158"/>
      <c r="B149" s="62"/>
      <c r="C149" s="62"/>
      <c r="D149" s="72"/>
      <c r="E149" s="5"/>
      <c r="F149" s="5"/>
    </row>
    <row r="150" spans="1:6" s="30" customFormat="1" x14ac:dyDescent="0.2">
      <c r="A150" s="157"/>
      <c r="B150" s="6"/>
      <c r="C150" s="3"/>
      <c r="D150" s="10"/>
      <c r="E150" s="5"/>
      <c r="F150" s="5"/>
    </row>
    <row r="151" spans="1:6" s="30" customFormat="1" x14ac:dyDescent="0.2">
      <c r="A151" s="157" t="s">
        <v>417</v>
      </c>
      <c r="B151" s="15"/>
      <c r="C151" s="147" t="s">
        <v>416</v>
      </c>
      <c r="D151" s="259"/>
      <c r="E151" s="5"/>
      <c r="F151" s="5"/>
    </row>
    <row r="152" spans="1:6" x14ac:dyDescent="0.2">
      <c r="A152" s="155" t="s">
        <v>165</v>
      </c>
    </row>
    <row r="153" spans="1:6" x14ac:dyDescent="0.2">
      <c r="A153" s="154"/>
      <c r="B153" s="153"/>
      <c r="C153" s="152"/>
      <c r="D153" s="151"/>
    </row>
  </sheetData>
  <mergeCells count="5">
    <mergeCell ref="C17:D17"/>
    <mergeCell ref="A22:A23"/>
    <mergeCell ref="B22:B23"/>
    <mergeCell ref="C22:C23"/>
    <mergeCell ref="D22:D23"/>
  </mergeCells>
  <pageMargins left="0.70866141732283472" right="0.70866141732283472" top="0.39370078740157483" bottom="0.43307086614173229" header="0.19685039370078741" footer="0.31496062992125984"/>
  <pageSetup paperSize="9" scale="61" firstPageNumber="0" fitToHeight="2" orientation="portrait" r:id="rId1"/>
  <headerFooter>
    <oddHeader>&amp;R&amp;A</oddHeader>
  </headerFooter>
  <rowBreaks count="1" manualBreakCount="1">
    <brk id="8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view="pageBreakPreview" topLeftCell="A52" zoomScale="90" zoomScaleNormal="75" zoomScaleSheetLayoutView="90" workbookViewId="0">
      <selection activeCell="D68" sqref="D68"/>
    </sheetView>
  </sheetViews>
  <sheetFormatPr defaultColWidth="9.28515625" defaultRowHeight="12.75" x14ac:dyDescent="0.2"/>
  <cols>
    <col min="1" max="1" width="64" style="36" customWidth="1"/>
    <col min="2" max="2" width="11.42578125" style="36" customWidth="1"/>
    <col min="3" max="3" width="22.28515625" style="36" customWidth="1"/>
    <col min="4" max="4" width="21.140625" style="36" customWidth="1"/>
    <col min="5" max="5" width="14.85546875" style="32" customWidth="1"/>
    <col min="6" max="6" width="11.28515625" style="33" bestFit="1" customWidth="1"/>
    <col min="7" max="7" width="14.5703125" style="34" customWidth="1"/>
    <col min="8" max="8" width="9.28515625" style="35"/>
    <col min="9" max="10" width="9.28515625" style="36"/>
    <col min="11" max="11" width="9.28515625" style="36" customWidth="1"/>
    <col min="12" max="16" width="9.28515625" style="36"/>
    <col min="17" max="17" width="9.28515625" style="36" customWidth="1"/>
    <col min="18" max="20" width="9.28515625" style="36"/>
    <col min="21" max="21" width="9.28515625" style="36" customWidth="1"/>
    <col min="22" max="23" width="9.28515625" style="36"/>
    <col min="24" max="25" width="9.28515625" style="36" customWidth="1"/>
    <col min="26" max="46" width="9.28515625" style="36"/>
    <col min="47" max="47" width="9.28515625" style="36" customWidth="1"/>
    <col min="48" max="54" width="9.28515625" style="36"/>
    <col min="55" max="55" width="9.28515625" style="36" customWidth="1"/>
    <col min="56" max="88" width="9.28515625" style="36"/>
    <col min="89" max="89" width="9.28515625" style="36" customWidth="1"/>
    <col min="90" max="16384" width="9.28515625" style="36"/>
  </cols>
  <sheetData>
    <row r="1" spans="1:8" x14ac:dyDescent="0.2">
      <c r="A1" s="31"/>
      <c r="B1" s="31"/>
      <c r="C1" s="200"/>
      <c r="D1" s="199" t="s">
        <v>360</v>
      </c>
    </row>
    <row r="2" spans="1:8" x14ac:dyDescent="0.2">
      <c r="A2" s="103"/>
      <c r="B2" s="103"/>
      <c r="C2" s="200"/>
      <c r="D2" s="199" t="s">
        <v>362</v>
      </c>
    </row>
    <row r="3" spans="1:8" x14ac:dyDescent="0.2">
      <c r="A3" s="103"/>
      <c r="B3" s="103"/>
      <c r="C3" s="200"/>
      <c r="D3" s="199" t="s">
        <v>361</v>
      </c>
    </row>
    <row r="4" spans="1:8" x14ac:dyDescent="0.2">
      <c r="A4" s="103"/>
      <c r="B4" s="103"/>
      <c r="C4" s="200"/>
      <c r="D4" s="199"/>
    </row>
    <row r="5" spans="1:8" x14ac:dyDescent="0.2">
      <c r="A5" s="103"/>
      <c r="B5" s="103"/>
      <c r="C5" s="200"/>
      <c r="D5" s="199" t="s">
        <v>409</v>
      </c>
    </row>
    <row r="6" spans="1:8" x14ac:dyDescent="0.2">
      <c r="A6" s="103"/>
      <c r="B6" s="103"/>
      <c r="C6" s="200"/>
      <c r="D6" s="199" t="s">
        <v>359</v>
      </c>
    </row>
    <row r="7" spans="1:8" x14ac:dyDescent="0.2">
      <c r="A7" s="103"/>
      <c r="B7" s="103"/>
      <c r="C7" s="200"/>
      <c r="D7" s="199" t="s">
        <v>358</v>
      </c>
    </row>
    <row r="8" spans="1:8" x14ac:dyDescent="0.2">
      <c r="A8" s="103"/>
      <c r="B8" s="103"/>
      <c r="C8" s="200"/>
      <c r="D8" s="199"/>
    </row>
    <row r="9" spans="1:8" x14ac:dyDescent="0.2">
      <c r="A9" s="31"/>
      <c r="B9" s="31"/>
      <c r="C9" s="8"/>
      <c r="D9" s="9" t="s">
        <v>408</v>
      </c>
    </row>
    <row r="10" spans="1:8" x14ac:dyDescent="0.2">
      <c r="A10" s="31"/>
      <c r="B10" s="31"/>
      <c r="C10" s="31"/>
      <c r="D10" s="31"/>
    </row>
    <row r="11" spans="1:8" x14ac:dyDescent="0.2">
      <c r="A11" s="211" t="s">
        <v>407</v>
      </c>
      <c r="B11" s="31"/>
      <c r="C11" s="31"/>
      <c r="D11" s="31"/>
    </row>
    <row r="12" spans="1:8" x14ac:dyDescent="0.2">
      <c r="A12" s="210" t="s">
        <v>168</v>
      </c>
      <c r="B12" s="28"/>
      <c r="C12" s="3" t="str">
        <f>Ф1!C10</f>
        <v>Ulba Metallurgical Plant JSC</v>
      </c>
    </row>
    <row r="13" spans="1:8" x14ac:dyDescent="0.2">
      <c r="A13" s="210" t="s">
        <v>171</v>
      </c>
      <c r="B13" s="28"/>
      <c r="C13" s="191" t="str">
        <f>Ф1!C20</f>
        <v>September 30, 2023</v>
      </c>
      <c r="D13" s="28"/>
    </row>
    <row r="14" spans="1:8" x14ac:dyDescent="0.2">
      <c r="A14" s="37"/>
      <c r="B14" s="37"/>
      <c r="C14" s="37"/>
      <c r="D14" s="209" t="s">
        <v>101</v>
      </c>
    </row>
    <row r="15" spans="1:8" s="42" customFormat="1" ht="25.5" customHeight="1" x14ac:dyDescent="0.2">
      <c r="A15" s="273" t="s">
        <v>178</v>
      </c>
      <c r="B15" s="275" t="s">
        <v>98</v>
      </c>
      <c r="C15" s="275" t="s">
        <v>99</v>
      </c>
      <c r="D15" s="275" t="s">
        <v>100</v>
      </c>
      <c r="E15" s="38"/>
      <c r="F15" s="39"/>
      <c r="G15" s="40"/>
      <c r="H15" s="41"/>
    </row>
    <row r="16" spans="1:8" s="42" customFormat="1" x14ac:dyDescent="0.2">
      <c r="A16" s="274"/>
      <c r="B16" s="276"/>
      <c r="C16" s="276"/>
      <c r="D16" s="276"/>
      <c r="E16" s="43"/>
      <c r="F16" s="43"/>
      <c r="G16" s="44"/>
      <c r="H16" s="41"/>
    </row>
    <row r="17" spans="1:8" x14ac:dyDescent="0.2">
      <c r="A17" s="206" t="s">
        <v>406</v>
      </c>
      <c r="B17" s="205" t="s">
        <v>0</v>
      </c>
      <c r="C17" s="228">
        <v>108755433</v>
      </c>
      <c r="D17" s="229">
        <v>78919409</v>
      </c>
      <c r="E17" s="46"/>
    </row>
    <row r="18" spans="1:8" x14ac:dyDescent="0.2">
      <c r="A18" s="206" t="s">
        <v>405</v>
      </c>
      <c r="B18" s="205" t="s">
        <v>1</v>
      </c>
      <c r="C18" s="45">
        <v>87861826</v>
      </c>
      <c r="D18" s="45">
        <v>59574329</v>
      </c>
      <c r="E18" s="29"/>
      <c r="G18" s="54"/>
    </row>
    <row r="19" spans="1:8" s="52" customFormat="1" x14ac:dyDescent="0.2">
      <c r="A19" s="208" t="s">
        <v>404</v>
      </c>
      <c r="B19" s="207" t="s">
        <v>2</v>
      </c>
      <c r="C19" s="230">
        <f>C17-C18</f>
        <v>20893607</v>
      </c>
      <c r="D19" s="230">
        <f>D17-D18</f>
        <v>19345080</v>
      </c>
      <c r="E19" s="48"/>
      <c r="F19" s="49"/>
      <c r="G19" s="50"/>
      <c r="H19" s="51"/>
    </row>
    <row r="20" spans="1:8" x14ac:dyDescent="0.2">
      <c r="A20" s="202" t="s">
        <v>403</v>
      </c>
      <c r="B20" s="205" t="s">
        <v>3</v>
      </c>
      <c r="C20" s="45">
        <v>1386657</v>
      </c>
      <c r="D20" s="45">
        <v>1592399</v>
      </c>
      <c r="E20" s="29"/>
    </row>
    <row r="21" spans="1:8" x14ac:dyDescent="0.2">
      <c r="A21" s="202" t="s">
        <v>402</v>
      </c>
      <c r="B21" s="205" t="s">
        <v>4</v>
      </c>
      <c r="C21" s="45">
        <v>3433363</v>
      </c>
      <c r="D21" s="45">
        <v>2926990</v>
      </c>
      <c r="E21" s="29"/>
    </row>
    <row r="22" spans="1:8" s="52" customFormat="1" x14ac:dyDescent="0.2">
      <c r="A22" s="208" t="s">
        <v>401</v>
      </c>
      <c r="B22" s="207" t="s">
        <v>10</v>
      </c>
      <c r="C22" s="230">
        <f>C19-C20-C21</f>
        <v>16073587</v>
      </c>
      <c r="D22" s="230">
        <f>D19-D20-D21</f>
        <v>14825691</v>
      </c>
      <c r="E22" s="48"/>
      <c r="F22" s="49"/>
      <c r="G22" s="50"/>
      <c r="H22" s="51"/>
    </row>
    <row r="23" spans="1:8" x14ac:dyDescent="0.2">
      <c r="A23" s="202" t="s">
        <v>400</v>
      </c>
      <c r="B23" s="205" t="s">
        <v>11</v>
      </c>
      <c r="C23" s="45">
        <v>866392</v>
      </c>
      <c r="D23" s="45">
        <v>1736708</v>
      </c>
      <c r="E23" s="29"/>
    </row>
    <row r="24" spans="1:8" x14ac:dyDescent="0.2">
      <c r="A24" s="202" t="s">
        <v>399</v>
      </c>
      <c r="B24" s="205" t="s">
        <v>12</v>
      </c>
      <c r="C24" s="45">
        <v>989218</v>
      </c>
      <c r="D24" s="45">
        <v>1508533</v>
      </c>
      <c r="E24" s="29"/>
    </row>
    <row r="25" spans="1:8" ht="25.5" x14ac:dyDescent="0.2">
      <c r="A25" s="202" t="s">
        <v>398</v>
      </c>
      <c r="B25" s="205" t="s">
        <v>13</v>
      </c>
      <c r="C25" s="45">
        <v>956070</v>
      </c>
      <c r="D25" s="45">
        <v>-2704541</v>
      </c>
      <c r="E25" s="29"/>
    </row>
    <row r="26" spans="1:8" x14ac:dyDescent="0.2">
      <c r="A26" s="202" t="s">
        <v>397</v>
      </c>
      <c r="B26" s="205" t="s">
        <v>14</v>
      </c>
      <c r="C26" s="45">
        <v>294339</v>
      </c>
      <c r="D26" s="45">
        <v>1556573</v>
      </c>
      <c r="E26" s="29"/>
    </row>
    <row r="27" spans="1:8" x14ac:dyDescent="0.2">
      <c r="A27" s="202" t="s">
        <v>396</v>
      </c>
      <c r="B27" s="205" t="s">
        <v>15</v>
      </c>
      <c r="C27" s="45">
        <v>1900539</v>
      </c>
      <c r="D27" s="45">
        <v>1383671</v>
      </c>
      <c r="E27" s="29"/>
    </row>
    <row r="28" spans="1:8" s="52" customFormat="1" x14ac:dyDescent="0.2">
      <c r="A28" s="208" t="s">
        <v>395</v>
      </c>
      <c r="B28" s="207">
        <v>100</v>
      </c>
      <c r="C28" s="230">
        <f>C22+C23-C24+C25+C26-C27</f>
        <v>15300631</v>
      </c>
      <c r="D28" s="230">
        <f>D22+D23-D24+D25+D26-D27</f>
        <v>12522227</v>
      </c>
      <c r="E28" s="48"/>
      <c r="F28" s="49"/>
      <c r="G28" s="50"/>
      <c r="H28" s="51"/>
    </row>
    <row r="29" spans="1:8" x14ac:dyDescent="0.2">
      <c r="A29" s="206" t="s">
        <v>394</v>
      </c>
      <c r="B29" s="205" t="s">
        <v>16</v>
      </c>
      <c r="C29" s="45">
        <v>3567150</v>
      </c>
      <c r="D29" s="45">
        <v>3471312</v>
      </c>
      <c r="E29" s="29"/>
      <c r="F29" s="53"/>
      <c r="G29" s="54"/>
      <c r="H29" s="55"/>
    </row>
    <row r="30" spans="1:8" s="52" customFormat="1" x14ac:dyDescent="0.2">
      <c r="A30" s="208" t="s">
        <v>393</v>
      </c>
      <c r="B30" s="207" t="s">
        <v>17</v>
      </c>
      <c r="C30" s="230">
        <f>C28-C29</f>
        <v>11733481</v>
      </c>
      <c r="D30" s="230">
        <f>D28-D29</f>
        <v>9050915</v>
      </c>
      <c r="E30" s="48"/>
      <c r="F30" s="49"/>
      <c r="G30" s="50"/>
      <c r="H30" s="51"/>
    </row>
    <row r="31" spans="1:8" x14ac:dyDescent="0.2">
      <c r="A31" s="202" t="s">
        <v>392</v>
      </c>
      <c r="B31" s="205" t="s">
        <v>18</v>
      </c>
      <c r="C31" s="45"/>
      <c r="D31" s="45"/>
      <c r="E31" s="29"/>
    </row>
    <row r="32" spans="1:8" s="52" customFormat="1" x14ac:dyDescent="0.2">
      <c r="A32" s="208" t="s">
        <v>391</v>
      </c>
      <c r="B32" s="207">
        <v>300</v>
      </c>
      <c r="C32" s="230">
        <f>C30+C31</f>
        <v>11733481</v>
      </c>
      <c r="D32" s="230">
        <f>D30+D31</f>
        <v>9050915</v>
      </c>
      <c r="E32" s="48"/>
      <c r="F32" s="56"/>
      <c r="G32" s="54"/>
      <c r="H32" s="55"/>
    </row>
    <row r="33" spans="1:8" x14ac:dyDescent="0.2">
      <c r="A33" s="202" t="s">
        <v>390</v>
      </c>
      <c r="B33" s="205"/>
      <c r="C33" s="45">
        <f t="shared" ref="C33:D33" si="0">C32-C34</f>
        <v>11733481</v>
      </c>
      <c r="D33" s="45">
        <f t="shared" si="0"/>
        <v>9050915</v>
      </c>
      <c r="E33" s="29"/>
    </row>
    <row r="34" spans="1:8" x14ac:dyDescent="0.2">
      <c r="A34" s="202" t="s">
        <v>232</v>
      </c>
      <c r="B34" s="205"/>
      <c r="C34" s="45"/>
      <c r="D34" s="45"/>
      <c r="E34" s="29"/>
    </row>
    <row r="35" spans="1:8" x14ac:dyDescent="0.2">
      <c r="A35" s="208" t="s">
        <v>389</v>
      </c>
      <c r="B35" s="207">
        <v>400</v>
      </c>
      <c r="C35" s="230">
        <f>C46+C52</f>
        <v>-98038</v>
      </c>
      <c r="D35" s="230">
        <f>D46+D52</f>
        <v>-9714</v>
      </c>
      <c r="E35" s="29"/>
      <c r="F35" s="53"/>
      <c r="G35" s="54"/>
      <c r="H35" s="55"/>
    </row>
    <row r="36" spans="1:8" x14ac:dyDescent="0.2">
      <c r="A36" s="206" t="s">
        <v>388</v>
      </c>
      <c r="B36" s="205"/>
      <c r="C36" s="45"/>
      <c r="D36" s="45"/>
    </row>
    <row r="37" spans="1:8" ht="25.5" x14ac:dyDescent="0.2">
      <c r="A37" s="206" t="s">
        <v>387</v>
      </c>
      <c r="B37" s="205">
        <v>410</v>
      </c>
      <c r="C37" s="45"/>
      <c r="D37" s="45"/>
      <c r="E37" s="29"/>
    </row>
    <row r="38" spans="1:8" ht="25.5" x14ac:dyDescent="0.2">
      <c r="A38" s="206" t="s">
        <v>386</v>
      </c>
      <c r="B38" s="205" t="s">
        <v>20</v>
      </c>
      <c r="C38" s="45"/>
      <c r="D38" s="45"/>
      <c r="E38" s="29"/>
    </row>
    <row r="39" spans="1:8" x14ac:dyDescent="0.2">
      <c r="A39" s="206" t="s">
        <v>385</v>
      </c>
      <c r="B39" s="205" t="s">
        <v>21</v>
      </c>
      <c r="C39" s="45"/>
      <c r="D39" s="45"/>
      <c r="E39" s="29"/>
    </row>
    <row r="40" spans="1:8" x14ac:dyDescent="0.2">
      <c r="A40" s="206" t="s">
        <v>384</v>
      </c>
      <c r="B40" s="205" t="s">
        <v>22</v>
      </c>
      <c r="C40" s="45"/>
      <c r="D40" s="45"/>
      <c r="E40" s="29"/>
    </row>
    <row r="41" spans="1:8" x14ac:dyDescent="0.2">
      <c r="A41" s="206" t="s">
        <v>383</v>
      </c>
      <c r="B41" s="205" t="s">
        <v>23</v>
      </c>
      <c r="C41" s="45">
        <v>-61837</v>
      </c>
      <c r="D41" s="45">
        <v>-9714</v>
      </c>
      <c r="E41" s="29"/>
    </row>
    <row r="42" spans="1:8" x14ac:dyDescent="0.2">
      <c r="A42" s="206" t="s">
        <v>382</v>
      </c>
      <c r="B42" s="205" t="s">
        <v>24</v>
      </c>
      <c r="C42" s="45"/>
      <c r="D42" s="45"/>
      <c r="E42" s="29"/>
    </row>
    <row r="43" spans="1:8" x14ac:dyDescent="0.2">
      <c r="A43" s="206" t="s">
        <v>381</v>
      </c>
      <c r="B43" s="205" t="s">
        <v>25</v>
      </c>
      <c r="C43" s="45"/>
      <c r="D43" s="45"/>
      <c r="E43" s="29"/>
    </row>
    <row r="44" spans="1:8" x14ac:dyDescent="0.2">
      <c r="A44" s="206" t="s">
        <v>380</v>
      </c>
      <c r="B44" s="205" t="s">
        <v>26</v>
      </c>
      <c r="C44" s="45"/>
      <c r="D44" s="45"/>
      <c r="E44" s="29"/>
    </row>
    <row r="45" spans="1:8" ht="19.149999999999999" customHeight="1" x14ac:dyDescent="0.2">
      <c r="A45" s="206" t="s">
        <v>375</v>
      </c>
      <c r="B45" s="205" t="s">
        <v>27</v>
      </c>
      <c r="C45" s="45"/>
      <c r="D45" s="45"/>
      <c r="E45" s="29"/>
    </row>
    <row r="46" spans="1:8" ht="51.75" customHeight="1" x14ac:dyDescent="0.2">
      <c r="A46" s="208" t="s">
        <v>379</v>
      </c>
      <c r="B46" s="207" t="s">
        <v>28</v>
      </c>
      <c r="C46" s="45">
        <f>SUM(C37:C45)</f>
        <v>-61837</v>
      </c>
      <c r="D46" s="45">
        <f>SUM(D37:D45)</f>
        <v>-9714</v>
      </c>
      <c r="E46" s="29"/>
    </row>
    <row r="47" spans="1:8" ht="25.5" customHeight="1" x14ac:dyDescent="0.2">
      <c r="A47" s="206" t="s">
        <v>378</v>
      </c>
      <c r="B47" s="205" t="s">
        <v>29</v>
      </c>
      <c r="C47" s="45"/>
      <c r="D47" s="45"/>
      <c r="E47" s="29"/>
    </row>
    <row r="48" spans="1:8" ht="46.5" customHeight="1" x14ac:dyDescent="0.2">
      <c r="A48" s="206" t="s">
        <v>377</v>
      </c>
      <c r="B48" s="205" t="s">
        <v>30</v>
      </c>
      <c r="C48" s="45"/>
      <c r="D48" s="45"/>
      <c r="E48" s="29"/>
    </row>
    <row r="49" spans="1:8" ht="19.149999999999999" customHeight="1" x14ac:dyDescent="0.2">
      <c r="A49" s="206" t="s">
        <v>376</v>
      </c>
      <c r="B49" s="205" t="s">
        <v>31</v>
      </c>
      <c r="C49" s="45"/>
      <c r="D49" s="45"/>
      <c r="E49" s="29"/>
    </row>
    <row r="50" spans="1:8" ht="19.149999999999999" customHeight="1" x14ac:dyDescent="0.2">
      <c r="A50" s="206" t="s">
        <v>375</v>
      </c>
      <c r="B50" s="205" t="s">
        <v>32</v>
      </c>
      <c r="C50" s="45"/>
      <c r="D50" s="45"/>
      <c r="E50" s="29"/>
    </row>
    <row r="51" spans="1:8" ht="34.5" customHeight="1" x14ac:dyDescent="0.2">
      <c r="A51" s="206" t="s">
        <v>374</v>
      </c>
      <c r="B51" s="205" t="s">
        <v>33</v>
      </c>
      <c r="C51" s="45">
        <v>-36201</v>
      </c>
      <c r="D51" s="45"/>
      <c r="E51" s="29"/>
    </row>
    <row r="52" spans="1:8" ht="57.75" customHeight="1" x14ac:dyDescent="0.2">
      <c r="A52" s="208" t="s">
        <v>373</v>
      </c>
      <c r="B52" s="207" t="s">
        <v>34</v>
      </c>
      <c r="C52" s="45">
        <f>SUM(C47:C51)</f>
        <v>-36201</v>
      </c>
      <c r="D52" s="45">
        <f>SUM(D47:D51)</f>
        <v>0</v>
      </c>
      <c r="E52" s="29"/>
    </row>
    <row r="53" spans="1:8" s="52" customFormat="1" x14ac:dyDescent="0.2">
      <c r="A53" s="208" t="s">
        <v>372</v>
      </c>
      <c r="B53" s="207">
        <v>500</v>
      </c>
      <c r="C53" s="230">
        <f>C32+C35</f>
        <v>11635443</v>
      </c>
      <c r="D53" s="230">
        <f>D32+D35</f>
        <v>9041201</v>
      </c>
      <c r="E53" s="48"/>
      <c r="F53" s="49"/>
      <c r="G53" s="50"/>
      <c r="H53" s="51"/>
    </row>
    <row r="54" spans="1:8" x14ac:dyDescent="0.2">
      <c r="A54" s="206" t="s">
        <v>371</v>
      </c>
      <c r="B54" s="205"/>
      <c r="C54" s="45"/>
      <c r="D54" s="45"/>
    </row>
    <row r="55" spans="1:8" x14ac:dyDescent="0.2">
      <c r="A55" s="202" t="s">
        <v>370</v>
      </c>
      <c r="B55" s="205"/>
      <c r="C55" s="45">
        <f t="shared" ref="C55:D55" si="1">C53-C56</f>
        <v>11635443</v>
      </c>
      <c r="D55" s="45">
        <f t="shared" si="1"/>
        <v>9041201</v>
      </c>
    </row>
    <row r="56" spans="1:8" x14ac:dyDescent="0.2">
      <c r="A56" s="202" t="s">
        <v>369</v>
      </c>
      <c r="B56" s="17"/>
      <c r="C56" s="45"/>
      <c r="D56" s="57"/>
    </row>
    <row r="57" spans="1:8" s="52" customFormat="1" x14ac:dyDescent="0.2">
      <c r="A57" s="204" t="s">
        <v>368</v>
      </c>
      <c r="B57" s="47" t="s">
        <v>35</v>
      </c>
      <c r="C57" s="58"/>
      <c r="D57" s="59"/>
      <c r="E57" s="60"/>
      <c r="F57" s="49"/>
      <c r="G57" s="50"/>
      <c r="H57" s="51"/>
    </row>
    <row r="58" spans="1:8" x14ac:dyDescent="0.2">
      <c r="A58" s="202" t="s">
        <v>205</v>
      </c>
      <c r="B58" s="17"/>
      <c r="C58" s="45"/>
      <c r="D58" s="57"/>
    </row>
    <row r="59" spans="1:8" x14ac:dyDescent="0.2">
      <c r="A59" s="202" t="s">
        <v>367</v>
      </c>
      <c r="B59" s="17"/>
      <c r="C59" s="45"/>
      <c r="D59" s="57"/>
    </row>
    <row r="60" spans="1:8" x14ac:dyDescent="0.2">
      <c r="A60" s="202" t="s">
        <v>365</v>
      </c>
      <c r="B60" s="203"/>
      <c r="C60" s="231">
        <f t="shared" ref="C60:D60" si="2">C33/4405169</f>
        <v>2.6635711365443639</v>
      </c>
      <c r="D60" s="231">
        <f t="shared" si="2"/>
        <v>2.0546124337113967</v>
      </c>
    </row>
    <row r="61" spans="1:8" x14ac:dyDescent="0.2">
      <c r="A61" s="202" t="s">
        <v>364</v>
      </c>
      <c r="B61" s="61"/>
      <c r="C61" s="45"/>
      <c r="D61" s="57"/>
    </row>
    <row r="62" spans="1:8" x14ac:dyDescent="0.2">
      <c r="A62" s="202" t="s">
        <v>366</v>
      </c>
      <c r="B62" s="203"/>
      <c r="C62" s="45"/>
      <c r="D62" s="45"/>
    </row>
    <row r="63" spans="1:8" x14ac:dyDescent="0.2">
      <c r="A63" s="202" t="s">
        <v>365</v>
      </c>
      <c r="B63" s="203"/>
      <c r="C63" s="45"/>
      <c r="D63" s="45"/>
    </row>
    <row r="64" spans="1:8" x14ac:dyDescent="0.2">
      <c r="A64" s="202" t="s">
        <v>364</v>
      </c>
      <c r="B64" s="61"/>
      <c r="C64" s="45"/>
      <c r="D64" s="57"/>
    </row>
    <row r="65" spans="1:8" x14ac:dyDescent="0.2">
      <c r="A65" s="31"/>
      <c r="B65" s="31"/>
      <c r="C65" s="31"/>
      <c r="D65" s="31"/>
    </row>
    <row r="66" spans="1:8" s="62" customFormat="1" x14ac:dyDescent="0.2">
      <c r="A66" s="160" t="str">
        <f>Ф1!A147</f>
        <v xml:space="preserve">Deputy Executive Board Chairman –   </v>
      </c>
      <c r="B66" s="161"/>
      <c r="C66" s="161"/>
      <c r="D66" s="161"/>
      <c r="E66" s="63"/>
      <c r="F66" s="64"/>
      <c r="G66" s="65"/>
      <c r="H66" s="66"/>
    </row>
    <row r="67" spans="1:8" s="62" customFormat="1" ht="12.75" customHeight="1" x14ac:dyDescent="0.2">
      <c r="A67" s="265" t="str">
        <f>Ф1!A148</f>
        <v>Economics and Finance                                                ___________________</v>
      </c>
      <c r="B67" s="28"/>
      <c r="C67" s="262" t="str">
        <f>Ф1!C148</f>
        <v xml:space="preserve">Lyudmila A. Chebotaryova </v>
      </c>
      <c r="E67" s="63"/>
      <c r="F67" s="64"/>
      <c r="G67" s="65"/>
      <c r="H67" s="66"/>
    </row>
    <row r="68" spans="1:8" s="62" customFormat="1" x14ac:dyDescent="0.2">
      <c r="A68" s="158" t="s">
        <v>229</v>
      </c>
      <c r="B68" s="260" t="s">
        <v>228</v>
      </c>
      <c r="C68" s="263"/>
      <c r="E68" s="63"/>
      <c r="F68" s="64"/>
      <c r="G68" s="65"/>
      <c r="H68" s="66"/>
    </row>
    <row r="69" spans="1:8" s="62" customFormat="1" x14ac:dyDescent="0.2">
      <c r="A69" s="157"/>
      <c r="B69" s="30"/>
      <c r="C69" s="264"/>
      <c r="E69" s="63"/>
      <c r="F69" s="64"/>
      <c r="G69" s="65"/>
      <c r="H69" s="66"/>
    </row>
    <row r="70" spans="1:8" s="62" customFormat="1" x14ac:dyDescent="0.2">
      <c r="A70" s="157" t="s">
        <v>418</v>
      </c>
      <c r="B70" s="30"/>
      <c r="C70" s="262" t="str">
        <f>Ф1!C151</f>
        <v>Irina V. Dibrova</v>
      </c>
      <c r="E70" s="63"/>
      <c r="F70" s="64"/>
      <c r="G70" s="65"/>
      <c r="H70" s="66"/>
    </row>
    <row r="71" spans="1:8" s="62" customFormat="1" x14ac:dyDescent="0.2">
      <c r="A71" s="157"/>
      <c r="B71" s="156" t="s">
        <v>228</v>
      </c>
      <c r="C71" s="36"/>
      <c r="E71" s="63"/>
      <c r="F71" s="64"/>
      <c r="G71" s="65"/>
      <c r="H71" s="66"/>
    </row>
    <row r="72" spans="1:8" x14ac:dyDescent="0.2">
      <c r="A72" s="157"/>
      <c r="B72" s="6"/>
      <c r="C72" s="3"/>
      <c r="D72" s="261"/>
    </row>
    <row r="73" spans="1:8" x14ac:dyDescent="0.2">
      <c r="A73" s="155" t="s">
        <v>165</v>
      </c>
      <c r="D73" s="10"/>
    </row>
  </sheetData>
  <mergeCells count="4">
    <mergeCell ref="A15:A16"/>
    <mergeCell ref="B15:B16"/>
    <mergeCell ref="C15:C16"/>
    <mergeCell ref="D15:D16"/>
  </mergeCells>
  <pageMargins left="0.70866141732283472" right="0.70866141732283472" top="0.54" bottom="0.46" header="0.31496062992125984" footer="0.31496062992125984"/>
  <pageSetup paperSize="9" scale="68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03"/>
  <sheetViews>
    <sheetView topLeftCell="A64" zoomScaleNormal="100" workbookViewId="0">
      <selection activeCell="C96" sqref="C96"/>
    </sheetView>
  </sheetViews>
  <sheetFormatPr defaultColWidth="67.42578125" defaultRowHeight="12.75" x14ac:dyDescent="0.2"/>
  <cols>
    <col min="1" max="1" width="73.42578125" style="67" customWidth="1"/>
    <col min="2" max="2" width="10.42578125" style="67" bestFit="1" customWidth="1"/>
    <col min="3" max="3" width="15.42578125" style="67" customWidth="1"/>
    <col min="4" max="4" width="15.5703125" style="67" customWidth="1"/>
    <col min="5" max="5" width="13.42578125" style="68" customWidth="1"/>
    <col min="6" max="11" width="9.42578125" style="67" customWidth="1"/>
    <col min="12" max="254" width="9.42578125" customWidth="1"/>
  </cols>
  <sheetData>
    <row r="1" spans="1:11" s="6" customFormat="1" x14ac:dyDescent="0.2">
      <c r="A1" s="1"/>
      <c r="B1" s="2"/>
      <c r="D1" s="4" t="s">
        <v>91</v>
      </c>
      <c r="E1" s="5"/>
    </row>
    <row r="2" spans="1:11" s="6" customFormat="1" x14ac:dyDescent="0.2">
      <c r="A2" s="1"/>
      <c r="B2" s="2"/>
      <c r="D2" s="4" t="s">
        <v>88</v>
      </c>
      <c r="E2" s="5"/>
    </row>
    <row r="3" spans="1:11" s="6" customFormat="1" x14ac:dyDescent="0.2">
      <c r="A3" s="1"/>
      <c r="B3" s="2"/>
      <c r="D3" s="4" t="s">
        <v>89</v>
      </c>
      <c r="E3" s="5"/>
    </row>
    <row r="4" spans="1:11" x14ac:dyDescent="0.2">
      <c r="D4" s="69"/>
    </row>
    <row r="5" spans="1:11" s="71" customFormat="1" x14ac:dyDescent="0.2">
      <c r="A5" s="70"/>
      <c r="B5" s="70"/>
      <c r="C5" s="70"/>
      <c r="D5" s="4" t="s">
        <v>90</v>
      </c>
      <c r="E5" s="68"/>
      <c r="F5" s="70"/>
      <c r="G5" s="70"/>
      <c r="H5" s="70"/>
      <c r="I5" s="70"/>
      <c r="J5" s="70"/>
      <c r="K5" s="70"/>
    </row>
    <row r="6" spans="1:11" s="71" customFormat="1" x14ac:dyDescent="0.2">
      <c r="A6" s="70"/>
      <c r="B6" s="70"/>
      <c r="C6" s="70"/>
      <c r="D6" s="4" t="s">
        <v>92</v>
      </c>
      <c r="E6" s="68"/>
      <c r="F6" s="70"/>
      <c r="G6" s="70"/>
      <c r="H6" s="70"/>
      <c r="I6" s="70"/>
      <c r="J6" s="70"/>
      <c r="K6" s="70"/>
    </row>
    <row r="7" spans="1:11" s="71" customFormat="1" x14ac:dyDescent="0.2">
      <c r="A7" s="72"/>
      <c r="B7" s="72" t="s">
        <v>36</v>
      </c>
      <c r="C7" s="72"/>
      <c r="D7" s="4" t="s">
        <v>93</v>
      </c>
      <c r="E7" s="68"/>
      <c r="F7" s="70"/>
      <c r="G7" s="70"/>
      <c r="H7" s="70"/>
      <c r="I7" s="70"/>
      <c r="J7" s="70"/>
      <c r="K7" s="70"/>
    </row>
    <row r="8" spans="1:11" x14ac:dyDescent="0.2">
      <c r="A8" s="72"/>
      <c r="B8" s="72"/>
      <c r="C8" s="72"/>
      <c r="D8" s="74"/>
    </row>
    <row r="9" spans="1:11" x14ac:dyDescent="0.2">
      <c r="A9" s="75"/>
      <c r="B9" s="72"/>
      <c r="C9" s="72"/>
      <c r="D9" s="76" t="s">
        <v>94</v>
      </c>
    </row>
    <row r="10" spans="1:11" x14ac:dyDescent="0.2">
      <c r="A10" s="75"/>
      <c r="B10" s="72"/>
      <c r="C10" s="72"/>
      <c r="D10" s="77"/>
    </row>
    <row r="11" spans="1:11" x14ac:dyDescent="0.2">
      <c r="A11" s="78" t="s">
        <v>95</v>
      </c>
      <c r="B11" s="79"/>
      <c r="C11" s="79"/>
      <c r="D11" s="80"/>
      <c r="E11" s="80"/>
    </row>
    <row r="12" spans="1:11" x14ac:dyDescent="0.2">
      <c r="A12" s="78" t="s">
        <v>414</v>
      </c>
      <c r="B12" s="79"/>
      <c r="C12" s="79"/>
      <c r="D12" s="80"/>
      <c r="E12" s="80"/>
    </row>
    <row r="13" spans="1:11" x14ac:dyDescent="0.2">
      <c r="A13" s="78" t="s">
        <v>96</v>
      </c>
      <c r="B13" s="79"/>
      <c r="C13" s="79"/>
      <c r="D13" s="80"/>
      <c r="E13" s="80"/>
    </row>
    <row r="14" spans="1:11" x14ac:dyDescent="0.2">
      <c r="A14" s="75"/>
      <c r="B14" s="72"/>
      <c r="C14" s="72"/>
      <c r="D14" s="77"/>
    </row>
    <row r="15" spans="1:11" x14ac:dyDescent="0.2">
      <c r="A15" s="81"/>
      <c r="B15" s="81"/>
      <c r="C15" s="81"/>
      <c r="D15" s="82" t="s">
        <v>101</v>
      </c>
    </row>
    <row r="16" spans="1:11" s="67" customFormat="1" ht="25.5" x14ac:dyDescent="0.2">
      <c r="A16" s="83" t="s">
        <v>97</v>
      </c>
      <c r="B16" s="84" t="s">
        <v>98</v>
      </c>
      <c r="C16" s="84" t="s">
        <v>99</v>
      </c>
      <c r="D16" s="84" t="s">
        <v>100</v>
      </c>
      <c r="E16" s="68"/>
    </row>
    <row r="17" spans="1:5" s="67" customFormat="1" x14ac:dyDescent="0.2">
      <c r="A17" s="85" t="s">
        <v>102</v>
      </c>
      <c r="B17" s="86"/>
      <c r="C17" s="86"/>
      <c r="D17" s="87"/>
      <c r="E17" s="68"/>
    </row>
    <row r="18" spans="1:5" s="67" customFormat="1" x14ac:dyDescent="0.2">
      <c r="A18" s="88" t="s">
        <v>103</v>
      </c>
      <c r="B18" s="89">
        <v>10</v>
      </c>
      <c r="C18" s="232">
        <f>SUM(C20:C25)</f>
        <v>86240694</v>
      </c>
      <c r="D18" s="232">
        <f>SUM(D20:D25)</f>
        <v>103620189</v>
      </c>
      <c r="E18" s="68"/>
    </row>
    <row r="19" spans="1:5" s="67" customFormat="1" x14ac:dyDescent="0.2">
      <c r="A19" s="90" t="s">
        <v>104</v>
      </c>
      <c r="B19" s="91"/>
      <c r="C19" s="233"/>
      <c r="D19" s="233"/>
      <c r="E19" s="68"/>
    </row>
    <row r="20" spans="1:5" s="67" customFormat="1" x14ac:dyDescent="0.2">
      <c r="A20" s="90" t="s">
        <v>105</v>
      </c>
      <c r="B20" s="92">
        <v>11</v>
      </c>
      <c r="C20" s="234">
        <v>84505411</v>
      </c>
      <c r="D20" s="234">
        <v>68456439</v>
      </c>
      <c r="E20" s="68"/>
    </row>
    <row r="21" spans="1:5" s="67" customFormat="1" x14ac:dyDescent="0.2">
      <c r="A21" s="93" t="s">
        <v>106</v>
      </c>
      <c r="B21" s="92">
        <v>12</v>
      </c>
      <c r="C21" s="235"/>
      <c r="D21" s="234"/>
      <c r="E21" s="68"/>
    </row>
    <row r="22" spans="1:5" s="67" customFormat="1" x14ac:dyDescent="0.2">
      <c r="A22" s="90" t="s">
        <v>107</v>
      </c>
      <c r="B22" s="92">
        <v>13</v>
      </c>
      <c r="C22" s="234">
        <v>589550</v>
      </c>
      <c r="D22" s="234">
        <v>31779662</v>
      </c>
      <c r="E22" s="68"/>
    </row>
    <row r="23" spans="1:5" s="67" customFormat="1" x14ac:dyDescent="0.2">
      <c r="A23" s="90" t="s">
        <v>108</v>
      </c>
      <c r="B23" s="92">
        <v>14</v>
      </c>
      <c r="C23" s="94"/>
      <c r="D23" s="234"/>
      <c r="E23" s="68"/>
    </row>
    <row r="24" spans="1:5" s="67" customFormat="1" x14ac:dyDescent="0.2">
      <c r="A24" s="90" t="s">
        <v>109</v>
      </c>
      <c r="B24" s="92">
        <v>15</v>
      </c>
      <c r="C24" s="234">
        <v>727530</v>
      </c>
      <c r="D24" s="234">
        <v>297185</v>
      </c>
      <c r="E24" s="68"/>
    </row>
    <row r="25" spans="1:5" s="67" customFormat="1" x14ac:dyDescent="0.2">
      <c r="A25" s="90" t="s">
        <v>110</v>
      </c>
      <c r="B25" s="92">
        <v>16</v>
      </c>
      <c r="C25" s="234">
        <v>418203</v>
      </c>
      <c r="D25" s="234">
        <v>3086903</v>
      </c>
      <c r="E25" s="68"/>
    </row>
    <row r="26" spans="1:5" s="67" customFormat="1" x14ac:dyDescent="0.2">
      <c r="A26" s="88" t="s">
        <v>111</v>
      </c>
      <c r="B26" s="89">
        <v>20</v>
      </c>
      <c r="C26" s="236">
        <f>SUM(C28:C34)</f>
        <v>82351220</v>
      </c>
      <c r="D26" s="237">
        <f>SUM(D28:D34)</f>
        <v>92388150</v>
      </c>
      <c r="E26" s="68"/>
    </row>
    <row r="27" spans="1:5" s="67" customFormat="1" x14ac:dyDescent="0.2">
      <c r="A27" s="90" t="s">
        <v>104</v>
      </c>
      <c r="B27" s="92"/>
      <c r="C27" s="238"/>
      <c r="D27" s="239"/>
      <c r="E27" s="68"/>
    </row>
    <row r="28" spans="1:5" s="67" customFormat="1" x14ac:dyDescent="0.2">
      <c r="A28" s="90" t="s">
        <v>112</v>
      </c>
      <c r="B28" s="92">
        <v>21</v>
      </c>
      <c r="C28" s="234">
        <v>51009260</v>
      </c>
      <c r="D28" s="235">
        <v>52068241</v>
      </c>
      <c r="E28" s="68"/>
    </row>
    <row r="29" spans="1:5" s="67" customFormat="1" x14ac:dyDescent="0.2">
      <c r="A29" s="90" t="s">
        <v>113</v>
      </c>
      <c r="B29" s="92">
        <v>22</v>
      </c>
      <c r="C29" s="234">
        <v>606493</v>
      </c>
      <c r="D29" s="235">
        <v>16840684</v>
      </c>
      <c r="E29" s="68"/>
    </row>
    <row r="30" spans="1:5" s="67" customFormat="1" x14ac:dyDescent="0.2">
      <c r="A30" s="90" t="s">
        <v>114</v>
      </c>
      <c r="B30" s="92">
        <v>23</v>
      </c>
      <c r="C30" s="234">
        <v>14838962</v>
      </c>
      <c r="D30" s="235">
        <v>11767212</v>
      </c>
      <c r="E30" s="68"/>
    </row>
    <row r="31" spans="1:5" s="67" customFormat="1" x14ac:dyDescent="0.2">
      <c r="A31" s="90" t="s">
        <v>115</v>
      </c>
      <c r="B31" s="92">
        <v>24</v>
      </c>
      <c r="C31" s="234">
        <v>65879</v>
      </c>
      <c r="D31" s="235">
        <v>66938</v>
      </c>
      <c r="E31" s="68"/>
    </row>
    <row r="32" spans="1:5" s="67" customFormat="1" x14ac:dyDescent="0.2">
      <c r="A32" s="90" t="s">
        <v>116</v>
      </c>
      <c r="B32" s="92">
        <v>25</v>
      </c>
      <c r="C32" s="94"/>
      <c r="D32" s="240"/>
      <c r="E32" s="68"/>
    </row>
    <row r="33" spans="1:5" s="67" customFormat="1" x14ac:dyDescent="0.2">
      <c r="A33" s="90" t="s">
        <v>117</v>
      </c>
      <c r="B33" s="92">
        <v>26</v>
      </c>
      <c r="C33" s="241">
        <v>11243074</v>
      </c>
      <c r="D33" s="241">
        <v>8209397</v>
      </c>
      <c r="E33" s="68"/>
    </row>
    <row r="34" spans="1:5" s="67" customFormat="1" x14ac:dyDescent="0.2">
      <c r="A34" s="90" t="s">
        <v>118</v>
      </c>
      <c r="B34" s="92">
        <v>27</v>
      </c>
      <c r="C34" s="241">
        <v>4587552</v>
      </c>
      <c r="D34" s="242">
        <v>3435678</v>
      </c>
      <c r="E34" s="68"/>
    </row>
    <row r="35" spans="1:5" s="67" customFormat="1" x14ac:dyDescent="0.2">
      <c r="A35" s="95" t="s">
        <v>119</v>
      </c>
      <c r="B35" s="89">
        <v>30</v>
      </c>
      <c r="C35" s="243">
        <f>C18-C26</f>
        <v>3889474</v>
      </c>
      <c r="D35" s="243">
        <f>D18-D26</f>
        <v>11232039</v>
      </c>
      <c r="E35" s="68"/>
    </row>
    <row r="36" spans="1:5" s="67" customFormat="1" x14ac:dyDescent="0.2">
      <c r="A36" s="85" t="s">
        <v>120</v>
      </c>
      <c r="B36" s="89"/>
      <c r="C36" s="244"/>
      <c r="D36" s="244"/>
      <c r="E36" s="68"/>
    </row>
    <row r="37" spans="1:5" s="67" customFormat="1" x14ac:dyDescent="0.2">
      <c r="A37" s="88" t="s">
        <v>121</v>
      </c>
      <c r="B37" s="89">
        <v>40</v>
      </c>
      <c r="C37" s="243">
        <f>SUM(C39:C50)</f>
        <v>45767</v>
      </c>
      <c r="D37" s="243">
        <f>SUM(D39:D50)</f>
        <v>1217885</v>
      </c>
      <c r="E37" s="68"/>
    </row>
    <row r="38" spans="1:5" s="67" customFormat="1" x14ac:dyDescent="0.2">
      <c r="A38" s="90" t="s">
        <v>104</v>
      </c>
      <c r="B38" s="92"/>
      <c r="C38" s="245"/>
      <c r="D38" s="246"/>
      <c r="E38" s="68"/>
    </row>
    <row r="39" spans="1:5" s="67" customFormat="1" x14ac:dyDescent="0.2">
      <c r="A39" s="90" t="s">
        <v>122</v>
      </c>
      <c r="B39" s="92">
        <v>41</v>
      </c>
      <c r="C39" s="241">
        <v>3554</v>
      </c>
      <c r="D39" s="242">
        <v>1202080</v>
      </c>
      <c r="E39" s="68"/>
    </row>
    <row r="40" spans="1:5" s="67" customFormat="1" x14ac:dyDescent="0.2">
      <c r="A40" s="90" t="s">
        <v>123</v>
      </c>
      <c r="B40" s="92">
        <v>42</v>
      </c>
      <c r="C40" s="241"/>
      <c r="D40" s="242"/>
      <c r="E40" s="68"/>
    </row>
    <row r="41" spans="1:5" s="67" customFormat="1" x14ac:dyDescent="0.2">
      <c r="A41" s="90" t="s">
        <v>124</v>
      </c>
      <c r="B41" s="92">
        <v>43</v>
      </c>
      <c r="C41" s="241">
        <v>13857</v>
      </c>
      <c r="D41" s="242">
        <v>399</v>
      </c>
      <c r="E41" s="68"/>
    </row>
    <row r="42" spans="1:5" s="67" customFormat="1" ht="25.5" x14ac:dyDescent="0.2">
      <c r="A42" s="96" t="s">
        <v>125</v>
      </c>
      <c r="B42" s="92">
        <v>44</v>
      </c>
      <c r="C42" s="242"/>
      <c r="D42" s="242"/>
      <c r="E42" s="68"/>
    </row>
    <row r="43" spans="1:5" s="67" customFormat="1" x14ac:dyDescent="0.2">
      <c r="A43" s="90" t="s">
        <v>126</v>
      </c>
      <c r="B43" s="92">
        <v>45</v>
      </c>
      <c r="C43" s="241"/>
      <c r="D43" s="242"/>
      <c r="E43" s="68"/>
    </row>
    <row r="44" spans="1:5" s="67" customFormat="1" x14ac:dyDescent="0.2">
      <c r="A44" s="96" t="s">
        <v>127</v>
      </c>
      <c r="B44" s="92">
        <v>46</v>
      </c>
      <c r="C44" s="242"/>
      <c r="D44" s="242"/>
      <c r="E44" s="68"/>
    </row>
    <row r="45" spans="1:5" s="67" customFormat="1" x14ac:dyDescent="0.2">
      <c r="A45" s="96" t="s">
        <v>128</v>
      </c>
      <c r="B45" s="92">
        <v>47</v>
      </c>
      <c r="C45" s="242"/>
      <c r="D45" s="242"/>
      <c r="E45" s="68"/>
    </row>
    <row r="46" spans="1:5" s="67" customFormat="1" x14ac:dyDescent="0.2">
      <c r="A46" s="90" t="s">
        <v>129</v>
      </c>
      <c r="B46" s="92">
        <v>48</v>
      </c>
      <c r="C46" s="241"/>
      <c r="D46" s="242"/>
      <c r="E46" s="68"/>
    </row>
    <row r="47" spans="1:5" s="67" customFormat="1" x14ac:dyDescent="0.2">
      <c r="A47" s="90" t="s">
        <v>130</v>
      </c>
      <c r="B47" s="92">
        <v>49</v>
      </c>
      <c r="C47" s="241"/>
      <c r="D47" s="242"/>
      <c r="E47" s="68"/>
    </row>
    <row r="48" spans="1:5" s="67" customFormat="1" x14ac:dyDescent="0.2">
      <c r="A48" s="90" t="s">
        <v>131</v>
      </c>
      <c r="B48" s="92">
        <v>50</v>
      </c>
      <c r="C48" s="241"/>
      <c r="D48" s="242"/>
      <c r="E48" s="68"/>
    </row>
    <row r="49" spans="1:5" s="67" customFormat="1" x14ac:dyDescent="0.2">
      <c r="A49" s="90" t="s">
        <v>109</v>
      </c>
      <c r="B49" s="92">
        <v>51</v>
      </c>
      <c r="C49" s="241"/>
      <c r="D49" s="242"/>
      <c r="E49" s="68"/>
    </row>
    <row r="50" spans="1:5" s="67" customFormat="1" x14ac:dyDescent="0.2">
      <c r="A50" s="90" t="s">
        <v>110</v>
      </c>
      <c r="B50" s="92">
        <v>52</v>
      </c>
      <c r="C50" s="241">
        <v>28356</v>
      </c>
      <c r="D50" s="242">
        <v>15406</v>
      </c>
      <c r="E50" s="68"/>
    </row>
    <row r="51" spans="1:5" s="67" customFormat="1" x14ac:dyDescent="0.2">
      <c r="A51" s="88" t="s">
        <v>132</v>
      </c>
      <c r="B51" s="89">
        <v>60</v>
      </c>
      <c r="C51" s="243">
        <f>SUM(C53:C65)</f>
        <v>1947433</v>
      </c>
      <c r="D51" s="243">
        <f>SUM(D53:D65)</f>
        <v>1961371</v>
      </c>
      <c r="E51" s="68"/>
    </row>
    <row r="52" spans="1:5" s="67" customFormat="1" x14ac:dyDescent="0.2">
      <c r="A52" s="90" t="s">
        <v>104</v>
      </c>
      <c r="B52" s="92"/>
      <c r="C52" s="241"/>
      <c r="D52" s="242"/>
      <c r="E52" s="68"/>
    </row>
    <row r="53" spans="1:5" s="67" customFormat="1" x14ac:dyDescent="0.2">
      <c r="A53" s="90" t="s">
        <v>133</v>
      </c>
      <c r="B53" s="92">
        <v>61</v>
      </c>
      <c r="C53" s="241">
        <v>1213167</v>
      </c>
      <c r="D53" s="242">
        <v>560137</v>
      </c>
      <c r="E53" s="68"/>
    </row>
    <row r="54" spans="1:5" s="67" customFormat="1" x14ac:dyDescent="0.2">
      <c r="A54" s="90" t="s">
        <v>134</v>
      </c>
      <c r="B54" s="92">
        <v>62</v>
      </c>
      <c r="C54" s="241">
        <v>37966</v>
      </c>
      <c r="D54" s="242">
        <v>73</v>
      </c>
      <c r="E54" s="68"/>
    </row>
    <row r="55" spans="1:5" s="67" customFormat="1" x14ac:dyDescent="0.2">
      <c r="A55" s="90" t="s">
        <v>135</v>
      </c>
      <c r="B55" s="92">
        <v>63</v>
      </c>
      <c r="C55" s="241">
        <v>652768</v>
      </c>
      <c r="D55" s="242">
        <v>743867</v>
      </c>
      <c r="E55" s="68"/>
    </row>
    <row r="56" spans="1:5" s="67" customFormat="1" ht="25.5" x14ac:dyDescent="0.2">
      <c r="A56" s="96" t="s">
        <v>136</v>
      </c>
      <c r="B56" s="92">
        <v>64</v>
      </c>
      <c r="C56" s="242"/>
      <c r="D56" s="242"/>
      <c r="E56" s="68"/>
    </row>
    <row r="57" spans="1:5" s="67" customFormat="1" x14ac:dyDescent="0.2">
      <c r="A57" s="90" t="s">
        <v>137</v>
      </c>
      <c r="B57" s="92">
        <v>65</v>
      </c>
      <c r="C57" s="241"/>
      <c r="D57" s="242"/>
      <c r="E57" s="68"/>
    </row>
    <row r="58" spans="1:5" s="67" customFormat="1" x14ac:dyDescent="0.2">
      <c r="A58" s="90" t="s">
        <v>138</v>
      </c>
      <c r="B58" s="92">
        <v>66</v>
      </c>
      <c r="C58" s="241"/>
      <c r="D58" s="242"/>
      <c r="E58" s="68"/>
    </row>
    <row r="59" spans="1:5" s="67" customFormat="1" x14ac:dyDescent="0.2">
      <c r="A59" s="90" t="s">
        <v>139</v>
      </c>
      <c r="B59" s="92">
        <v>67</v>
      </c>
      <c r="C59" s="241"/>
      <c r="D59" s="242"/>
      <c r="E59" s="68"/>
    </row>
    <row r="60" spans="1:5" s="67" customFormat="1" x14ac:dyDescent="0.2">
      <c r="A60" s="90" t="s">
        <v>140</v>
      </c>
      <c r="B60" s="92">
        <v>68</v>
      </c>
      <c r="C60" s="241"/>
      <c r="D60" s="242"/>
      <c r="E60" s="68"/>
    </row>
    <row r="61" spans="1:5" s="67" customFormat="1" x14ac:dyDescent="0.2">
      <c r="A61" s="90" t="s">
        <v>141</v>
      </c>
      <c r="B61" s="92">
        <v>69</v>
      </c>
      <c r="C61" s="241"/>
      <c r="D61" s="242"/>
      <c r="E61" s="68"/>
    </row>
    <row r="62" spans="1:5" s="67" customFormat="1" x14ac:dyDescent="0.2">
      <c r="A62" s="90" t="s">
        <v>142</v>
      </c>
      <c r="B62" s="92">
        <v>70</v>
      </c>
      <c r="C62" s="241"/>
      <c r="D62" s="242"/>
      <c r="E62" s="68"/>
    </row>
    <row r="63" spans="1:5" s="67" customFormat="1" x14ac:dyDescent="0.2">
      <c r="A63" s="90" t="s">
        <v>143</v>
      </c>
      <c r="B63" s="92">
        <v>71</v>
      </c>
      <c r="C63" s="241"/>
      <c r="D63" s="242"/>
      <c r="E63" s="68"/>
    </row>
    <row r="64" spans="1:5" s="67" customFormat="1" x14ac:dyDescent="0.2">
      <c r="A64" s="90" t="s">
        <v>144</v>
      </c>
      <c r="B64" s="92">
        <v>72</v>
      </c>
      <c r="C64" s="242"/>
      <c r="D64" s="242"/>
      <c r="E64" s="68"/>
    </row>
    <row r="65" spans="1:5" s="67" customFormat="1" x14ac:dyDescent="0.2">
      <c r="A65" s="90" t="s">
        <v>145</v>
      </c>
      <c r="B65" s="92">
        <v>73</v>
      </c>
      <c r="C65" s="241">
        <v>43532</v>
      </c>
      <c r="D65" s="242">
        <v>657294</v>
      </c>
      <c r="E65" s="68"/>
    </row>
    <row r="66" spans="1:5" s="67" customFormat="1" x14ac:dyDescent="0.2">
      <c r="A66" s="95" t="s">
        <v>146</v>
      </c>
      <c r="B66" s="89">
        <v>80</v>
      </c>
      <c r="C66" s="243">
        <f>C37-C51</f>
        <v>-1901666</v>
      </c>
      <c r="D66" s="243">
        <f>D37-D51</f>
        <v>-743486</v>
      </c>
      <c r="E66" s="68"/>
    </row>
    <row r="67" spans="1:5" s="67" customFormat="1" x14ac:dyDescent="0.2">
      <c r="A67" s="85" t="s">
        <v>147</v>
      </c>
      <c r="B67" s="89"/>
      <c r="C67" s="244"/>
      <c r="D67" s="244"/>
      <c r="E67" s="68"/>
    </row>
    <row r="68" spans="1:5" s="67" customFormat="1" x14ac:dyDescent="0.2">
      <c r="A68" s="88" t="s">
        <v>148</v>
      </c>
      <c r="B68" s="89">
        <v>90</v>
      </c>
      <c r="C68" s="243">
        <f>SUM(C70:C73)</f>
        <v>0</v>
      </c>
      <c r="D68" s="243">
        <f>SUM(D70:D73)</f>
        <v>0</v>
      </c>
      <c r="E68" s="68"/>
    </row>
    <row r="69" spans="1:5" s="67" customFormat="1" x14ac:dyDescent="0.2">
      <c r="A69" s="90" t="s">
        <v>104</v>
      </c>
      <c r="B69" s="92"/>
      <c r="C69" s="245"/>
      <c r="D69" s="246"/>
      <c r="E69" s="68"/>
    </row>
    <row r="70" spans="1:5" s="67" customFormat="1" x14ac:dyDescent="0.2">
      <c r="A70" s="90" t="s">
        <v>149</v>
      </c>
      <c r="B70" s="92">
        <v>91</v>
      </c>
      <c r="C70" s="241"/>
      <c r="D70" s="242"/>
      <c r="E70" s="68"/>
    </row>
    <row r="71" spans="1:5" s="67" customFormat="1" x14ac:dyDescent="0.2">
      <c r="A71" s="90" t="s">
        <v>150</v>
      </c>
      <c r="B71" s="92">
        <v>92</v>
      </c>
      <c r="C71" s="241"/>
      <c r="D71" s="242"/>
      <c r="E71" s="68"/>
    </row>
    <row r="72" spans="1:5" s="67" customFormat="1" x14ac:dyDescent="0.2">
      <c r="A72" s="90" t="s">
        <v>151</v>
      </c>
      <c r="B72" s="92">
        <v>93</v>
      </c>
      <c r="C72" s="94"/>
      <c r="D72" s="94"/>
      <c r="E72" s="68"/>
    </row>
    <row r="73" spans="1:5" s="67" customFormat="1" x14ac:dyDescent="0.2">
      <c r="A73" s="90" t="s">
        <v>152</v>
      </c>
      <c r="B73" s="92">
        <v>94</v>
      </c>
      <c r="C73" s="234"/>
      <c r="D73" s="235"/>
      <c r="E73" s="68"/>
    </row>
    <row r="74" spans="1:5" s="67" customFormat="1" x14ac:dyDescent="0.2">
      <c r="A74" s="88" t="s">
        <v>153</v>
      </c>
      <c r="B74" s="86">
        <v>100</v>
      </c>
      <c r="C74" s="247">
        <f>SUM(C76:C80)</f>
        <v>7202514</v>
      </c>
      <c r="D74" s="247">
        <f>SUM(D76:D80)</f>
        <v>4019465</v>
      </c>
      <c r="E74" s="68"/>
    </row>
    <row r="75" spans="1:5" s="67" customFormat="1" x14ac:dyDescent="0.2">
      <c r="A75" s="90" t="s">
        <v>104</v>
      </c>
      <c r="B75" s="91"/>
      <c r="C75" s="238"/>
      <c r="D75" s="239"/>
      <c r="E75" s="68"/>
    </row>
    <row r="76" spans="1:5" s="67" customFormat="1" x14ac:dyDescent="0.2">
      <c r="A76" s="90" t="s">
        <v>154</v>
      </c>
      <c r="B76" s="91">
        <v>101</v>
      </c>
      <c r="C76" s="234"/>
      <c r="D76" s="235"/>
      <c r="E76" s="68"/>
    </row>
    <row r="77" spans="1:5" s="67" customFormat="1" x14ac:dyDescent="0.2">
      <c r="A77" s="90" t="s">
        <v>155</v>
      </c>
      <c r="B77" s="91">
        <v>102</v>
      </c>
      <c r="C77" s="94"/>
      <c r="D77" s="94"/>
      <c r="E77" s="68"/>
    </row>
    <row r="78" spans="1:5" s="67" customFormat="1" x14ac:dyDescent="0.2">
      <c r="A78" s="90" t="s">
        <v>156</v>
      </c>
      <c r="B78" s="91">
        <v>103</v>
      </c>
      <c r="C78" s="234">
        <v>7191983</v>
      </c>
      <c r="D78" s="235">
        <v>4008768</v>
      </c>
      <c r="E78" s="68"/>
    </row>
    <row r="79" spans="1:5" s="67" customFormat="1" x14ac:dyDescent="0.2">
      <c r="A79" s="90" t="s">
        <v>157</v>
      </c>
      <c r="B79" s="91">
        <v>104</v>
      </c>
      <c r="C79" s="234"/>
      <c r="D79" s="235"/>
      <c r="E79" s="68"/>
    </row>
    <row r="80" spans="1:5" s="67" customFormat="1" x14ac:dyDescent="0.2">
      <c r="A80" s="90" t="s">
        <v>158</v>
      </c>
      <c r="B80" s="91">
        <v>105</v>
      </c>
      <c r="C80" s="266">
        <v>10531</v>
      </c>
      <c r="D80" s="267">
        <v>10697</v>
      </c>
      <c r="E80" s="68"/>
    </row>
    <row r="81" spans="1:6" s="67" customFormat="1" x14ac:dyDescent="0.2">
      <c r="A81" s="95" t="s">
        <v>159</v>
      </c>
      <c r="B81" s="86">
        <v>110</v>
      </c>
      <c r="C81" s="247">
        <f>C68-C74</f>
        <v>-7202514</v>
      </c>
      <c r="D81" s="247">
        <f>D68-D74</f>
        <v>-4019465</v>
      </c>
      <c r="E81" s="68"/>
    </row>
    <row r="82" spans="1:6" s="67" customFormat="1" x14ac:dyDescent="0.2">
      <c r="A82" s="88" t="s">
        <v>160</v>
      </c>
      <c r="B82" s="86">
        <v>120</v>
      </c>
      <c r="C82" s="248">
        <v>-175309</v>
      </c>
      <c r="D82" s="249">
        <v>462972</v>
      </c>
      <c r="E82" s="68"/>
    </row>
    <row r="83" spans="1:6" s="67" customFormat="1" x14ac:dyDescent="0.2">
      <c r="A83" s="95" t="s">
        <v>161</v>
      </c>
      <c r="B83" s="86">
        <v>130</v>
      </c>
      <c r="C83" s="248">
        <v>122</v>
      </c>
      <c r="D83" s="249">
        <v>125</v>
      </c>
      <c r="E83" s="68"/>
      <c r="F83" s="68"/>
    </row>
    <row r="84" spans="1:6" s="67" customFormat="1" ht="25.5" x14ac:dyDescent="0.2">
      <c r="A84" s="95" t="s">
        <v>162</v>
      </c>
      <c r="B84" s="86">
        <v>140</v>
      </c>
      <c r="C84" s="247">
        <f>C35+C66+C81+C82+C83</f>
        <v>-5389893</v>
      </c>
      <c r="D84" s="247">
        <f>D35+D66+D81+D82+D83</f>
        <v>6932185</v>
      </c>
      <c r="E84" s="68"/>
    </row>
    <row r="85" spans="1:6" s="67" customFormat="1" x14ac:dyDescent="0.2">
      <c r="A85" s="93" t="s">
        <v>163</v>
      </c>
      <c r="B85" s="91">
        <v>150</v>
      </c>
      <c r="C85" s="250">
        <v>16394188</v>
      </c>
      <c r="D85" s="250">
        <v>12926457</v>
      </c>
      <c r="E85" s="68"/>
    </row>
    <row r="86" spans="1:6" s="67" customFormat="1" x14ac:dyDescent="0.2">
      <c r="A86" s="93" t="s">
        <v>164</v>
      </c>
      <c r="B86" s="91">
        <v>160</v>
      </c>
      <c r="C86" s="240">
        <v>11004295</v>
      </c>
      <c r="D86" s="240">
        <v>19858642</v>
      </c>
      <c r="E86" s="68"/>
    </row>
    <row r="87" spans="1:6" s="67" customFormat="1" x14ac:dyDescent="0.2">
      <c r="A87" s="72"/>
      <c r="B87" s="72"/>
      <c r="C87" s="72"/>
      <c r="D87" s="72"/>
      <c r="E87" s="68"/>
    </row>
    <row r="88" spans="1:6" s="67" customFormat="1" x14ac:dyDescent="0.2">
      <c r="A88" s="72"/>
      <c r="B88" s="72"/>
      <c r="C88" s="72"/>
      <c r="D88" s="72"/>
      <c r="E88" s="68"/>
    </row>
    <row r="89" spans="1:6" s="67" customFormat="1" x14ac:dyDescent="0.2">
      <c r="A89" s="97" t="str">
        <f>Ф1!A147</f>
        <v xml:space="preserve">Deputy Executive Board Chairman –   </v>
      </c>
      <c r="B89" s="98"/>
      <c r="E89" s="68"/>
    </row>
    <row r="90" spans="1:6" s="67" customFormat="1" x14ac:dyDescent="0.2">
      <c r="A90" s="97" t="str">
        <f>Ф1!A148</f>
        <v>Economics and Finance                                                ___________________</v>
      </c>
      <c r="B90" s="146"/>
      <c r="C90" s="146" t="str">
        <f>Ф1!C148</f>
        <v xml:space="preserve">Lyudmila A. Chebotaryova </v>
      </c>
      <c r="D90" s="147"/>
      <c r="E90" s="68"/>
    </row>
    <row r="91" spans="1:6" s="67" customFormat="1" x14ac:dyDescent="0.2">
      <c r="A91" s="97"/>
      <c r="B91" s="146"/>
      <c r="C91" s="148"/>
      <c r="D91" s="147"/>
      <c r="E91" s="68"/>
    </row>
    <row r="92" spans="1:6" s="67" customFormat="1" ht="13.5" customHeight="1" x14ac:dyDescent="0.2">
      <c r="A92" s="97" t="s">
        <v>419</v>
      </c>
      <c r="B92" s="146"/>
      <c r="C92" s="148" t="str">
        <f>Ф1!C151</f>
        <v>Irina V. Dibrova</v>
      </c>
      <c r="D92" s="148"/>
      <c r="E92" s="68"/>
    </row>
    <row r="93" spans="1:6" s="67" customFormat="1" x14ac:dyDescent="0.2">
      <c r="A93" s="97"/>
      <c r="B93" s="98"/>
      <c r="C93" s="98"/>
      <c r="E93" s="68"/>
    </row>
    <row r="94" spans="1:6" s="67" customFormat="1" x14ac:dyDescent="0.2">
      <c r="A94" s="99" t="s">
        <v>165</v>
      </c>
      <c r="C94" s="98"/>
      <c r="D94" s="72"/>
      <c r="E94" s="68"/>
    </row>
    <row r="95" spans="1:6" s="67" customFormat="1" x14ac:dyDescent="0.2">
      <c r="A95" s="99"/>
      <c r="E95" s="68"/>
    </row>
    <row r="96" spans="1:6" s="67" customFormat="1" x14ac:dyDescent="0.2">
      <c r="A96" s="99"/>
      <c r="E96" s="68"/>
    </row>
    <row r="97" spans="1:5" s="67" customFormat="1" x14ac:dyDescent="0.2">
      <c r="A97" s="99"/>
      <c r="E97" s="68"/>
    </row>
    <row r="98" spans="1:5" s="67" customFormat="1" x14ac:dyDescent="0.2">
      <c r="A98" s="99"/>
      <c r="E98" s="68"/>
    </row>
    <row r="99" spans="1:5" s="67" customFormat="1" x14ac:dyDescent="0.2">
      <c r="A99" s="99"/>
      <c r="E99" s="68"/>
    </row>
    <row r="100" spans="1:5" s="67" customFormat="1" x14ac:dyDescent="0.2">
      <c r="A100" s="99"/>
      <c r="E100" s="68"/>
    </row>
    <row r="101" spans="1:5" s="67" customFormat="1" x14ac:dyDescent="0.2">
      <c r="A101" s="99"/>
      <c r="E101" s="68"/>
    </row>
    <row r="102" spans="1:5" s="67" customFormat="1" x14ac:dyDescent="0.2">
      <c r="A102" s="99"/>
      <c r="E102" s="68"/>
    </row>
    <row r="103" spans="1:5" s="67" customFormat="1" x14ac:dyDescent="0.2">
      <c r="A103" s="99"/>
      <c r="E103" s="68"/>
    </row>
  </sheetData>
  <pageMargins left="0.70866141732283472" right="0.3" top="0.45" bottom="0.45" header="0.31496062992125984" footer="0.31496062992125984"/>
  <pageSetup paperSize="9" scale="55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M98"/>
  <sheetViews>
    <sheetView zoomScale="90" zoomScaleNormal="90" workbookViewId="0">
      <selection activeCell="C103" sqref="C103"/>
    </sheetView>
  </sheetViews>
  <sheetFormatPr defaultColWidth="9.42578125" defaultRowHeight="12" x14ac:dyDescent="0.2"/>
  <cols>
    <col min="1" max="1" width="68.85546875" style="101" customWidth="1"/>
    <col min="2" max="2" width="5.42578125" style="101" customWidth="1"/>
    <col min="3" max="3" width="19.42578125" style="100" customWidth="1"/>
    <col min="4" max="6" width="13.42578125" style="100" customWidth="1"/>
    <col min="7" max="8" width="15.42578125" style="100" bestFit="1" customWidth="1"/>
    <col min="9" max="9" width="11.5703125" style="101" bestFit="1" customWidth="1"/>
    <col min="10" max="10" width="13" style="101" customWidth="1"/>
    <col min="11" max="11" width="16.5703125" style="101" customWidth="1"/>
    <col min="12" max="12" width="15" style="105" bestFit="1" customWidth="1"/>
    <col min="13" max="13" width="9.42578125" style="106" customWidth="1"/>
    <col min="14" max="18" width="9.42578125" style="106"/>
    <col min="19" max="19" width="9.42578125" style="106" customWidth="1"/>
    <col min="20" max="22" width="9.42578125" style="106"/>
    <col min="23" max="23" width="9.42578125" style="106" customWidth="1"/>
    <col min="24" max="25" width="9.42578125" style="106"/>
    <col min="26" max="27" width="9.42578125" style="106" customWidth="1"/>
    <col min="28" max="48" width="9.42578125" style="106"/>
    <col min="49" max="49" width="9.42578125" style="106" customWidth="1"/>
    <col min="50" max="56" width="9.42578125" style="106"/>
    <col min="57" max="57" width="9.42578125" style="106" customWidth="1"/>
    <col min="58" max="90" width="9.42578125" style="106"/>
    <col min="91" max="91" width="9.42578125" style="106" customWidth="1"/>
    <col min="92" max="16384" width="9.42578125" style="106"/>
  </cols>
  <sheetData>
    <row r="1" spans="1:12" s="6" customFormat="1" ht="12.75" x14ac:dyDescent="0.2">
      <c r="A1" s="1"/>
      <c r="B1" s="2"/>
      <c r="C1" s="3"/>
      <c r="F1" s="5"/>
      <c r="K1" s="4" t="s">
        <v>172</v>
      </c>
    </row>
    <row r="2" spans="1:12" s="6" customFormat="1" ht="12.75" x14ac:dyDescent="0.2">
      <c r="A2" s="1"/>
      <c r="B2" s="2"/>
      <c r="C2" s="3"/>
      <c r="F2" s="5"/>
      <c r="K2" s="4" t="s">
        <v>88</v>
      </c>
    </row>
    <row r="3" spans="1:12" s="6" customFormat="1" ht="12.75" x14ac:dyDescent="0.2">
      <c r="A3" s="1"/>
      <c r="B3" s="2"/>
      <c r="C3" s="3"/>
      <c r="F3" s="5"/>
      <c r="K3" s="4" t="s">
        <v>89</v>
      </c>
    </row>
    <row r="4" spans="1:12" customFormat="1" ht="12.75" x14ac:dyDescent="0.2">
      <c r="A4" s="67"/>
      <c r="B4" s="67"/>
      <c r="C4" s="67"/>
      <c r="D4" s="67"/>
      <c r="E4" s="100"/>
      <c r="F4" s="68"/>
      <c r="G4" s="67"/>
      <c r="H4" s="67"/>
      <c r="I4" s="67"/>
      <c r="J4" s="67"/>
      <c r="K4" s="69"/>
      <c r="L4" s="67"/>
    </row>
    <row r="5" spans="1:12" s="71" customFormat="1" ht="12.75" x14ac:dyDescent="0.2">
      <c r="A5" s="70"/>
      <c r="B5" s="70"/>
      <c r="C5" s="70"/>
      <c r="D5" s="70"/>
      <c r="F5" s="68"/>
      <c r="G5" s="70"/>
      <c r="H5" s="70"/>
      <c r="I5" s="70"/>
      <c r="J5" s="70"/>
      <c r="K5" s="4" t="s">
        <v>173</v>
      </c>
      <c r="L5" s="70"/>
    </row>
    <row r="6" spans="1:12" s="71" customFormat="1" ht="12.75" x14ac:dyDescent="0.2">
      <c r="A6" s="70"/>
      <c r="B6" s="70"/>
      <c r="C6" s="70"/>
      <c r="D6" s="70"/>
      <c r="F6" s="68"/>
      <c r="G6" s="70"/>
      <c r="H6" s="70"/>
      <c r="I6" s="70"/>
      <c r="J6" s="70"/>
      <c r="K6" s="4" t="s">
        <v>174</v>
      </c>
      <c r="L6" s="70"/>
    </row>
    <row r="7" spans="1:12" s="71" customFormat="1" ht="12.75" x14ac:dyDescent="0.2">
      <c r="A7" s="72"/>
      <c r="B7" s="72" t="s">
        <v>36</v>
      </c>
      <c r="C7" s="73" t="s">
        <v>37</v>
      </c>
      <c r="D7" s="72"/>
      <c r="F7" s="68"/>
      <c r="G7" s="70"/>
      <c r="H7" s="70"/>
      <c r="I7" s="70"/>
      <c r="J7" s="70"/>
      <c r="K7" s="4" t="s">
        <v>175</v>
      </c>
      <c r="L7" s="70"/>
    </row>
    <row r="8" spans="1:12" s="71" customFormat="1" ht="12.75" x14ac:dyDescent="0.2">
      <c r="A8" s="72"/>
      <c r="B8" s="72"/>
      <c r="C8" s="73"/>
      <c r="D8" s="72"/>
      <c r="F8" s="68"/>
      <c r="G8" s="70"/>
      <c r="H8" s="70"/>
      <c r="I8" s="70"/>
      <c r="J8" s="70"/>
      <c r="K8" s="4"/>
      <c r="L8" s="70"/>
    </row>
    <row r="9" spans="1:12" x14ac:dyDescent="0.2">
      <c r="B9" s="102"/>
      <c r="C9" s="103"/>
      <c r="D9" s="103"/>
      <c r="E9" s="103"/>
      <c r="F9" s="103"/>
      <c r="G9" s="103"/>
      <c r="H9" s="103"/>
      <c r="I9" s="102"/>
      <c r="J9" s="102"/>
      <c r="K9" s="104" t="s">
        <v>176</v>
      </c>
    </row>
    <row r="10" spans="1:12" x14ac:dyDescent="0.2">
      <c r="A10" s="107" t="s">
        <v>168</v>
      </c>
      <c r="B10" s="102"/>
      <c r="C10" s="108" t="s">
        <v>169</v>
      </c>
      <c r="D10" s="103"/>
      <c r="E10" s="103"/>
      <c r="F10" s="103"/>
      <c r="G10" s="103"/>
      <c r="H10" s="103"/>
      <c r="I10" s="102"/>
      <c r="J10" s="102"/>
      <c r="K10" s="102"/>
    </row>
    <row r="11" spans="1:12" x14ac:dyDescent="0.2">
      <c r="A11" s="107"/>
      <c r="B11" s="102"/>
      <c r="C11" s="109"/>
      <c r="D11" s="103"/>
      <c r="E11" s="103"/>
      <c r="F11" s="103"/>
      <c r="G11" s="103"/>
      <c r="H11" s="103"/>
      <c r="I11" s="102"/>
      <c r="J11" s="102"/>
      <c r="K11" s="102"/>
    </row>
    <row r="12" spans="1:12" x14ac:dyDescent="0.2">
      <c r="A12" s="107" t="s">
        <v>170</v>
      </c>
      <c r="B12" s="102"/>
      <c r="C12" s="109"/>
      <c r="D12" s="103"/>
      <c r="E12" s="103"/>
      <c r="F12" s="103"/>
      <c r="G12" s="103"/>
      <c r="H12" s="103"/>
      <c r="I12" s="102"/>
      <c r="J12" s="102"/>
      <c r="K12" s="102"/>
    </row>
    <row r="13" spans="1:12" x14ac:dyDescent="0.2">
      <c r="A13" s="107" t="s">
        <v>171</v>
      </c>
      <c r="B13" s="102"/>
      <c r="C13" s="110" t="s">
        <v>413</v>
      </c>
      <c r="D13" s="103"/>
      <c r="E13" s="103"/>
      <c r="F13" s="103"/>
      <c r="G13" s="103"/>
      <c r="H13" s="103"/>
      <c r="I13" s="102"/>
      <c r="J13" s="102"/>
      <c r="K13" s="102"/>
    </row>
    <row r="14" spans="1:12" x14ac:dyDescent="0.2">
      <c r="A14" s="111"/>
      <c r="B14" s="111"/>
      <c r="C14" s="112"/>
      <c r="D14" s="112"/>
      <c r="E14" s="112"/>
      <c r="F14" s="112"/>
      <c r="G14" s="112"/>
      <c r="H14" s="112"/>
      <c r="I14" s="111"/>
      <c r="J14" s="111"/>
      <c r="K14" s="113" t="s">
        <v>177</v>
      </c>
    </row>
    <row r="15" spans="1:12" s="114" customFormat="1" ht="38.25" customHeight="1" x14ac:dyDescent="0.2">
      <c r="A15" s="277" t="s">
        <v>178</v>
      </c>
      <c r="B15" s="277" t="s">
        <v>98</v>
      </c>
      <c r="C15" s="279" t="s">
        <v>179</v>
      </c>
      <c r="D15" s="280"/>
      <c r="E15" s="280"/>
      <c r="F15" s="280"/>
      <c r="G15" s="280"/>
      <c r="H15" s="281"/>
      <c r="I15" s="277" t="s">
        <v>186</v>
      </c>
      <c r="J15" s="277" t="s">
        <v>187</v>
      </c>
      <c r="K15" s="277" t="s">
        <v>188</v>
      </c>
      <c r="L15" s="105"/>
    </row>
    <row r="16" spans="1:12" s="114" customFormat="1" ht="48" x14ac:dyDescent="0.2">
      <c r="A16" s="278"/>
      <c r="B16" s="278"/>
      <c r="C16" s="115" t="s">
        <v>180</v>
      </c>
      <c r="D16" s="115" t="s">
        <v>181</v>
      </c>
      <c r="E16" s="115" t="s">
        <v>182</v>
      </c>
      <c r="F16" s="115" t="s">
        <v>183</v>
      </c>
      <c r="G16" s="115" t="s">
        <v>184</v>
      </c>
      <c r="H16" s="115" t="s">
        <v>185</v>
      </c>
      <c r="I16" s="278"/>
      <c r="J16" s="278"/>
      <c r="K16" s="278"/>
      <c r="L16" s="105"/>
    </row>
    <row r="17" spans="1:12" s="121" customFormat="1" x14ac:dyDescent="0.2">
      <c r="A17" s="116" t="s">
        <v>189</v>
      </c>
      <c r="B17" s="117" t="s">
        <v>0</v>
      </c>
      <c r="C17" s="118">
        <v>4405169</v>
      </c>
      <c r="D17" s="118"/>
      <c r="E17" s="118"/>
      <c r="F17" s="118">
        <v>263158</v>
      </c>
      <c r="G17" s="118">
        <v>70690524</v>
      </c>
      <c r="H17" s="118"/>
      <c r="I17" s="119">
        <v>75358851</v>
      </c>
      <c r="J17" s="119"/>
      <c r="K17" s="119">
        <v>75358851</v>
      </c>
      <c r="L17" s="120"/>
    </row>
    <row r="18" spans="1:12" x14ac:dyDescent="0.2">
      <c r="A18" s="122" t="s">
        <v>190</v>
      </c>
      <c r="B18" s="123" t="s">
        <v>1</v>
      </c>
      <c r="C18" s="124"/>
      <c r="D18" s="124"/>
      <c r="E18" s="124"/>
      <c r="F18" s="124"/>
      <c r="G18" s="124"/>
      <c r="H18" s="124"/>
      <c r="I18" s="119">
        <v>0</v>
      </c>
      <c r="J18" s="119"/>
      <c r="K18" s="119">
        <v>0</v>
      </c>
    </row>
    <row r="19" spans="1:12" x14ac:dyDescent="0.2">
      <c r="A19" s="122" t="s">
        <v>191</v>
      </c>
      <c r="B19" s="123" t="s">
        <v>38</v>
      </c>
      <c r="C19" s="125">
        <v>4405169</v>
      </c>
      <c r="D19" s="125">
        <v>0</v>
      </c>
      <c r="E19" s="125">
        <v>0</v>
      </c>
      <c r="F19" s="125">
        <v>263158</v>
      </c>
      <c r="G19" s="125">
        <v>70690524</v>
      </c>
      <c r="H19" s="125">
        <v>0</v>
      </c>
      <c r="I19" s="119">
        <v>75358851</v>
      </c>
      <c r="J19" s="119">
        <v>0</v>
      </c>
      <c r="K19" s="119">
        <v>75358851</v>
      </c>
    </row>
    <row r="20" spans="1:12" x14ac:dyDescent="0.2">
      <c r="A20" s="122" t="s">
        <v>192</v>
      </c>
      <c r="B20" s="123" t="s">
        <v>17</v>
      </c>
      <c r="C20" s="125">
        <v>0</v>
      </c>
      <c r="D20" s="125">
        <v>0</v>
      </c>
      <c r="E20" s="125">
        <v>0</v>
      </c>
      <c r="F20" s="125">
        <v>-663567</v>
      </c>
      <c r="G20" s="125">
        <v>12636775</v>
      </c>
      <c r="H20" s="125">
        <v>0</v>
      </c>
      <c r="I20" s="119">
        <v>11973208</v>
      </c>
      <c r="J20" s="119">
        <v>0</v>
      </c>
      <c r="K20" s="119">
        <v>11973208</v>
      </c>
    </row>
    <row r="21" spans="1:12" x14ac:dyDescent="0.2">
      <c r="A21" s="122" t="s">
        <v>193</v>
      </c>
      <c r="B21" s="123" t="s">
        <v>39</v>
      </c>
      <c r="C21" s="251"/>
      <c r="D21" s="251"/>
      <c r="E21" s="251"/>
      <c r="F21" s="251"/>
      <c r="G21" s="118">
        <v>12699349</v>
      </c>
      <c r="H21" s="118"/>
      <c r="I21" s="119">
        <v>12699349</v>
      </c>
      <c r="J21" s="119"/>
      <c r="K21" s="119">
        <v>12699349</v>
      </c>
    </row>
    <row r="22" spans="1:12" x14ac:dyDescent="0.2">
      <c r="A22" s="122" t="s">
        <v>194</v>
      </c>
      <c r="B22" s="123" t="s">
        <v>40</v>
      </c>
      <c r="C22" s="125">
        <v>0</v>
      </c>
      <c r="D22" s="125">
        <v>0</v>
      </c>
      <c r="E22" s="125">
        <v>0</v>
      </c>
      <c r="F22" s="125">
        <v>-663567</v>
      </c>
      <c r="G22" s="125">
        <v>-62574</v>
      </c>
      <c r="H22" s="125">
        <v>0</v>
      </c>
      <c r="I22" s="119">
        <v>-726141</v>
      </c>
      <c r="J22" s="126">
        <v>0</v>
      </c>
      <c r="K22" s="119">
        <v>-726141</v>
      </c>
    </row>
    <row r="23" spans="1:12" x14ac:dyDescent="0.2">
      <c r="A23" s="122" t="s">
        <v>19</v>
      </c>
      <c r="B23" s="123"/>
      <c r="C23" s="124"/>
      <c r="D23" s="124"/>
      <c r="E23" s="124"/>
      <c r="F23" s="124"/>
      <c r="G23" s="124"/>
      <c r="H23" s="124"/>
      <c r="I23" s="127"/>
      <c r="J23" s="118"/>
      <c r="K23" s="118"/>
    </row>
    <row r="24" spans="1:12" ht="24" x14ac:dyDescent="0.2">
      <c r="A24" s="122" t="s">
        <v>195</v>
      </c>
      <c r="B24" s="123" t="s">
        <v>41</v>
      </c>
      <c r="C24" s="251"/>
      <c r="D24" s="251"/>
      <c r="E24" s="251"/>
      <c r="F24" s="124"/>
      <c r="G24" s="251"/>
      <c r="H24" s="251"/>
      <c r="I24" s="125"/>
      <c r="J24" s="252"/>
      <c r="K24" s="253">
        <v>0</v>
      </c>
    </row>
    <row r="25" spans="1:12" ht="24" x14ac:dyDescent="0.2">
      <c r="A25" s="122" t="s">
        <v>196</v>
      </c>
      <c r="B25" s="123" t="s">
        <v>42</v>
      </c>
      <c r="C25" s="251"/>
      <c r="D25" s="251"/>
      <c r="E25" s="251"/>
      <c r="F25" s="124">
        <v>-655278</v>
      </c>
      <c r="G25" s="124"/>
      <c r="H25" s="124"/>
      <c r="I25" s="125">
        <v>-655278</v>
      </c>
      <c r="J25" s="119"/>
      <c r="K25" s="253">
        <v>-655278</v>
      </c>
    </row>
    <row r="26" spans="1:12" x14ac:dyDescent="0.2">
      <c r="A26" s="122" t="s">
        <v>197</v>
      </c>
      <c r="B26" s="123" t="s">
        <v>43</v>
      </c>
      <c r="C26" s="251"/>
      <c r="D26" s="251"/>
      <c r="E26" s="251"/>
      <c r="F26" s="124"/>
      <c r="G26" s="124"/>
      <c r="H26" s="124"/>
      <c r="I26" s="125"/>
      <c r="J26" s="252"/>
      <c r="K26" s="253">
        <v>0</v>
      </c>
    </row>
    <row r="27" spans="1:12" ht="24" x14ac:dyDescent="0.2">
      <c r="A27" s="122" t="s">
        <v>198</v>
      </c>
      <c r="B27" s="123" t="s">
        <v>44</v>
      </c>
      <c r="C27" s="251"/>
      <c r="D27" s="251"/>
      <c r="E27" s="251"/>
      <c r="F27" s="124"/>
      <c r="G27" s="124"/>
      <c r="H27" s="124"/>
      <c r="I27" s="125">
        <v>0</v>
      </c>
      <c r="J27" s="119"/>
      <c r="K27" s="253">
        <v>0</v>
      </c>
    </row>
    <row r="28" spans="1:12" x14ac:dyDescent="0.2">
      <c r="A28" s="122" t="s">
        <v>199</v>
      </c>
      <c r="B28" s="123" t="s">
        <v>45</v>
      </c>
      <c r="C28" s="251"/>
      <c r="D28" s="251"/>
      <c r="E28" s="251"/>
      <c r="F28" s="124"/>
      <c r="G28" s="124">
        <v>-62574</v>
      </c>
      <c r="H28" s="124"/>
      <c r="I28" s="125">
        <v>-62574</v>
      </c>
      <c r="J28" s="119"/>
      <c r="K28" s="253">
        <v>-62574</v>
      </c>
    </row>
    <row r="29" spans="1:12" x14ac:dyDescent="0.2">
      <c r="A29" s="122" t="s">
        <v>200</v>
      </c>
      <c r="B29" s="123" t="s">
        <v>46</v>
      </c>
      <c r="C29" s="251"/>
      <c r="D29" s="251"/>
      <c r="E29" s="251"/>
      <c r="F29" s="124"/>
      <c r="G29" s="124"/>
      <c r="H29" s="124"/>
      <c r="I29" s="125">
        <v>0</v>
      </c>
      <c r="J29" s="119"/>
      <c r="K29" s="253">
        <v>0</v>
      </c>
    </row>
    <row r="30" spans="1:12" x14ac:dyDescent="0.2">
      <c r="A30" s="122" t="s">
        <v>201</v>
      </c>
      <c r="B30" s="123" t="s">
        <v>47</v>
      </c>
      <c r="C30" s="251"/>
      <c r="D30" s="251"/>
      <c r="E30" s="251"/>
      <c r="F30" s="124"/>
      <c r="G30" s="124"/>
      <c r="H30" s="124"/>
      <c r="I30" s="125">
        <v>0</v>
      </c>
      <c r="J30" s="119"/>
      <c r="K30" s="253">
        <v>0</v>
      </c>
    </row>
    <row r="31" spans="1:12" x14ac:dyDescent="0.2">
      <c r="A31" s="122" t="s">
        <v>202</v>
      </c>
      <c r="B31" s="123" t="s">
        <v>48</v>
      </c>
      <c r="C31" s="124"/>
      <c r="D31" s="124"/>
      <c r="E31" s="124"/>
      <c r="F31" s="124"/>
      <c r="G31" s="124"/>
      <c r="H31" s="124"/>
      <c r="I31" s="125">
        <v>0</v>
      </c>
      <c r="J31" s="119"/>
      <c r="K31" s="253">
        <v>0</v>
      </c>
    </row>
    <row r="32" spans="1:12" s="134" customFormat="1" x14ac:dyDescent="0.2">
      <c r="A32" s="128" t="s">
        <v>203</v>
      </c>
      <c r="B32" s="129" t="s">
        <v>49</v>
      </c>
      <c r="C32" s="254"/>
      <c r="D32" s="254"/>
      <c r="E32" s="254"/>
      <c r="F32" s="130">
        <v>-8289</v>
      </c>
      <c r="G32" s="130"/>
      <c r="H32" s="130"/>
      <c r="I32" s="131">
        <v>-8289</v>
      </c>
      <c r="J32" s="132"/>
      <c r="K32" s="253">
        <v>-8289</v>
      </c>
      <c r="L32" s="133"/>
    </row>
    <row r="33" spans="1:11" x14ac:dyDescent="0.2">
      <c r="A33" s="122" t="s">
        <v>204</v>
      </c>
      <c r="B33" s="123" t="s">
        <v>50</v>
      </c>
      <c r="C33" s="135">
        <v>0</v>
      </c>
      <c r="D33" s="135">
        <v>0</v>
      </c>
      <c r="E33" s="135">
        <v>0</v>
      </c>
      <c r="F33" s="135">
        <v>0</v>
      </c>
      <c r="G33" s="135">
        <v>-4008768</v>
      </c>
      <c r="H33" s="135">
        <v>0</v>
      </c>
      <c r="I33" s="125">
        <v>-4008768</v>
      </c>
      <c r="J33" s="126">
        <v>0</v>
      </c>
      <c r="K33" s="125">
        <v>-4008768</v>
      </c>
    </row>
    <row r="34" spans="1:11" x14ac:dyDescent="0.2">
      <c r="A34" s="122" t="s">
        <v>205</v>
      </c>
      <c r="B34" s="123"/>
      <c r="C34" s="136"/>
      <c r="D34" s="136"/>
      <c r="E34" s="136"/>
      <c r="F34" s="136"/>
      <c r="G34" s="136"/>
      <c r="H34" s="136"/>
      <c r="I34" s="125"/>
      <c r="J34" s="127"/>
      <c r="K34" s="125">
        <v>0</v>
      </c>
    </row>
    <row r="35" spans="1:11" x14ac:dyDescent="0.2">
      <c r="A35" s="122" t="s">
        <v>206</v>
      </c>
      <c r="B35" s="123" t="s">
        <v>51</v>
      </c>
      <c r="C35" s="135">
        <v>0</v>
      </c>
      <c r="D35" s="135">
        <v>0</v>
      </c>
      <c r="E35" s="135">
        <v>0</v>
      </c>
      <c r="F35" s="135">
        <v>0</v>
      </c>
      <c r="G35" s="135">
        <v>0</v>
      </c>
      <c r="H35" s="135">
        <v>0</v>
      </c>
      <c r="I35" s="125">
        <v>0</v>
      </c>
      <c r="J35" s="126">
        <v>0</v>
      </c>
      <c r="K35" s="125">
        <v>0</v>
      </c>
    </row>
    <row r="36" spans="1:11" x14ac:dyDescent="0.2">
      <c r="A36" s="122" t="s">
        <v>205</v>
      </c>
      <c r="B36" s="123"/>
      <c r="C36" s="136"/>
      <c r="D36" s="136"/>
      <c r="E36" s="136"/>
      <c r="F36" s="136"/>
      <c r="G36" s="136"/>
      <c r="H36" s="136"/>
      <c r="I36" s="124"/>
      <c r="J36" s="127"/>
      <c r="K36" s="125">
        <v>0</v>
      </c>
    </row>
    <row r="37" spans="1:11" x14ac:dyDescent="0.2">
      <c r="A37" s="122" t="s">
        <v>207</v>
      </c>
      <c r="B37" s="123"/>
      <c r="C37" s="124"/>
      <c r="D37" s="124"/>
      <c r="E37" s="124"/>
      <c r="F37" s="124"/>
      <c r="G37" s="124"/>
      <c r="H37" s="124"/>
      <c r="I37" s="125">
        <v>0</v>
      </c>
      <c r="J37" s="119"/>
      <c r="K37" s="125">
        <v>0</v>
      </c>
    </row>
    <row r="38" spans="1:11" ht="24" x14ac:dyDescent="0.2">
      <c r="A38" s="122" t="s">
        <v>208</v>
      </c>
      <c r="B38" s="123"/>
      <c r="C38" s="124"/>
      <c r="D38" s="124"/>
      <c r="E38" s="124"/>
      <c r="F38" s="124"/>
      <c r="G38" s="124"/>
      <c r="H38" s="124"/>
      <c r="I38" s="125">
        <v>0</v>
      </c>
      <c r="J38" s="119"/>
      <c r="K38" s="125">
        <v>0</v>
      </c>
    </row>
    <row r="39" spans="1:11" x14ac:dyDescent="0.2">
      <c r="A39" s="122" t="s">
        <v>209</v>
      </c>
      <c r="B39" s="123"/>
      <c r="C39" s="124"/>
      <c r="D39" s="124"/>
      <c r="E39" s="124"/>
      <c r="F39" s="124"/>
      <c r="G39" s="124"/>
      <c r="H39" s="124"/>
      <c r="I39" s="125">
        <v>0</v>
      </c>
      <c r="J39" s="119"/>
      <c r="K39" s="125">
        <v>0</v>
      </c>
    </row>
    <row r="40" spans="1:11" x14ac:dyDescent="0.2">
      <c r="A40" s="122" t="s">
        <v>210</v>
      </c>
      <c r="B40" s="123" t="s">
        <v>52</v>
      </c>
      <c r="C40" s="124"/>
      <c r="D40" s="124"/>
      <c r="E40" s="124"/>
      <c r="F40" s="124"/>
      <c r="G40" s="124"/>
      <c r="H40" s="124"/>
      <c r="I40" s="125">
        <v>0</v>
      </c>
      <c r="J40" s="119"/>
      <c r="K40" s="125">
        <v>0</v>
      </c>
    </row>
    <row r="41" spans="1:11" x14ac:dyDescent="0.2">
      <c r="A41" s="122" t="s">
        <v>211</v>
      </c>
      <c r="B41" s="123" t="s">
        <v>53</v>
      </c>
      <c r="C41" s="124"/>
      <c r="D41" s="124"/>
      <c r="E41" s="124"/>
      <c r="F41" s="124"/>
      <c r="G41" s="124"/>
      <c r="H41" s="124"/>
      <c r="I41" s="125">
        <v>0</v>
      </c>
      <c r="J41" s="119"/>
      <c r="K41" s="125">
        <v>0</v>
      </c>
    </row>
    <row r="42" spans="1:11" x14ac:dyDescent="0.2">
      <c r="A42" s="122" t="s">
        <v>212</v>
      </c>
      <c r="B42" s="123" t="s">
        <v>54</v>
      </c>
      <c r="C42" s="124"/>
      <c r="D42" s="124"/>
      <c r="E42" s="124"/>
      <c r="F42" s="124"/>
      <c r="G42" s="124"/>
      <c r="H42" s="124"/>
      <c r="I42" s="125">
        <v>0</v>
      </c>
      <c r="J42" s="119"/>
      <c r="K42" s="125">
        <v>0</v>
      </c>
    </row>
    <row r="43" spans="1:11" x14ac:dyDescent="0.2">
      <c r="A43" s="122" t="s">
        <v>213</v>
      </c>
      <c r="B43" s="123" t="s">
        <v>55</v>
      </c>
      <c r="C43" s="124"/>
      <c r="D43" s="124"/>
      <c r="E43" s="124"/>
      <c r="F43" s="124"/>
      <c r="G43" s="124"/>
      <c r="H43" s="124"/>
      <c r="I43" s="125">
        <v>0</v>
      </c>
      <c r="J43" s="119"/>
      <c r="K43" s="125">
        <v>0</v>
      </c>
    </row>
    <row r="44" spans="1:11" x14ac:dyDescent="0.2">
      <c r="A44" s="122" t="s">
        <v>214</v>
      </c>
      <c r="B44" s="123" t="s">
        <v>56</v>
      </c>
      <c r="C44" s="124"/>
      <c r="D44" s="124"/>
      <c r="E44" s="124"/>
      <c r="F44" s="124"/>
      <c r="G44" s="124">
        <v>-4008768</v>
      </c>
      <c r="H44" s="124"/>
      <c r="I44" s="125">
        <v>-4008768</v>
      </c>
      <c r="J44" s="119"/>
      <c r="K44" s="125">
        <v>-4008768</v>
      </c>
    </row>
    <row r="45" spans="1:11" x14ac:dyDescent="0.2">
      <c r="A45" s="122" t="s">
        <v>215</v>
      </c>
      <c r="B45" s="123" t="s">
        <v>57</v>
      </c>
      <c r="C45" s="124"/>
      <c r="D45" s="124"/>
      <c r="E45" s="124"/>
      <c r="F45" s="124"/>
      <c r="G45" s="124"/>
      <c r="H45" s="124"/>
      <c r="I45" s="125">
        <v>0</v>
      </c>
      <c r="J45" s="119"/>
      <c r="K45" s="125">
        <v>0</v>
      </c>
    </row>
    <row r="46" spans="1:11" x14ac:dyDescent="0.2">
      <c r="A46" s="122" t="s">
        <v>216</v>
      </c>
      <c r="B46" s="123" t="s">
        <v>58</v>
      </c>
      <c r="C46" s="124"/>
      <c r="D46" s="124"/>
      <c r="E46" s="124"/>
      <c r="F46" s="124"/>
      <c r="G46" s="124"/>
      <c r="H46" s="124"/>
      <c r="I46" s="125">
        <v>0</v>
      </c>
      <c r="J46" s="119"/>
      <c r="K46" s="125">
        <v>0</v>
      </c>
    </row>
    <row r="47" spans="1:11" ht="24" x14ac:dyDescent="0.2">
      <c r="A47" s="122" t="s">
        <v>217</v>
      </c>
      <c r="B47" s="123" t="s">
        <v>59</v>
      </c>
      <c r="C47" s="124"/>
      <c r="D47" s="124"/>
      <c r="E47" s="124"/>
      <c r="F47" s="124"/>
      <c r="G47" s="124"/>
      <c r="H47" s="124"/>
      <c r="I47" s="125">
        <v>0</v>
      </c>
      <c r="J47" s="119"/>
      <c r="K47" s="125">
        <v>0</v>
      </c>
    </row>
    <row r="48" spans="1:11" x14ac:dyDescent="0.2">
      <c r="A48" s="122" t="s">
        <v>218</v>
      </c>
      <c r="B48" s="123" t="s">
        <v>60</v>
      </c>
      <c r="C48" s="124"/>
      <c r="D48" s="124"/>
      <c r="E48" s="124"/>
      <c r="F48" s="124"/>
      <c r="G48" s="124"/>
      <c r="H48" s="124"/>
      <c r="I48" s="125">
        <v>0</v>
      </c>
      <c r="J48" s="119"/>
      <c r="K48" s="125">
        <v>0</v>
      </c>
    </row>
    <row r="49" spans="1:13" s="121" customFormat="1" ht="24" x14ac:dyDescent="0.2">
      <c r="A49" s="116" t="s">
        <v>219</v>
      </c>
      <c r="B49" s="117" t="s">
        <v>61</v>
      </c>
      <c r="C49" s="257">
        <v>4405169</v>
      </c>
      <c r="D49" s="257">
        <v>0</v>
      </c>
      <c r="E49" s="257">
        <v>0</v>
      </c>
      <c r="F49" s="257">
        <v>-400409</v>
      </c>
      <c r="G49" s="257">
        <v>79318531</v>
      </c>
      <c r="H49" s="257">
        <v>0</v>
      </c>
      <c r="I49" s="258">
        <v>83323291</v>
      </c>
      <c r="J49" s="257">
        <v>0</v>
      </c>
      <c r="K49" s="258">
        <v>83323291</v>
      </c>
      <c r="L49" s="120"/>
    </row>
    <row r="50" spans="1:13" x14ac:dyDescent="0.2">
      <c r="A50" s="122" t="s">
        <v>190</v>
      </c>
      <c r="B50" s="123" t="s">
        <v>62</v>
      </c>
      <c r="C50" s="124"/>
      <c r="D50" s="124"/>
      <c r="E50" s="124"/>
      <c r="F50" s="124"/>
      <c r="G50" s="124"/>
      <c r="H50" s="124"/>
      <c r="I50" s="125">
        <v>0</v>
      </c>
      <c r="J50" s="119"/>
      <c r="K50" s="125">
        <v>0</v>
      </c>
    </row>
    <row r="51" spans="1:13" ht="12.75" x14ac:dyDescent="0.2">
      <c r="A51" s="27" t="s">
        <v>220</v>
      </c>
      <c r="B51" s="123"/>
      <c r="C51" s="255"/>
      <c r="D51" s="255"/>
      <c r="E51" s="255"/>
      <c r="F51" s="255"/>
      <c r="G51" s="255"/>
      <c r="H51" s="255"/>
      <c r="I51" s="256"/>
      <c r="J51" s="256"/>
      <c r="K51" s="256">
        <v>0</v>
      </c>
    </row>
    <row r="52" spans="1:13" ht="12.75" x14ac:dyDescent="0.2">
      <c r="A52" s="27" t="s">
        <v>221</v>
      </c>
      <c r="B52" s="123"/>
      <c r="C52" s="255"/>
      <c r="D52" s="255"/>
      <c r="E52" s="255"/>
      <c r="F52" s="255"/>
      <c r="G52" s="255"/>
      <c r="H52" s="255"/>
      <c r="I52" s="256"/>
      <c r="J52" s="256"/>
      <c r="K52" s="256">
        <v>0</v>
      </c>
    </row>
    <row r="53" spans="1:13" ht="12.75" x14ac:dyDescent="0.2">
      <c r="A53" s="27" t="s">
        <v>222</v>
      </c>
      <c r="B53" s="123"/>
      <c r="C53" s="255"/>
      <c r="D53" s="255"/>
      <c r="E53" s="255"/>
      <c r="F53" s="255"/>
      <c r="G53" s="255"/>
      <c r="H53" s="255"/>
      <c r="I53" s="256"/>
      <c r="J53" s="256"/>
      <c r="K53" s="256">
        <v>0</v>
      </c>
    </row>
    <row r="54" spans="1:13" x14ac:dyDescent="0.2">
      <c r="A54" s="122" t="s">
        <v>223</v>
      </c>
      <c r="B54" s="123" t="s">
        <v>63</v>
      </c>
      <c r="C54" s="135">
        <v>4405169</v>
      </c>
      <c r="D54" s="135">
        <v>0</v>
      </c>
      <c r="E54" s="135">
        <v>0</v>
      </c>
      <c r="F54" s="135">
        <v>-400409</v>
      </c>
      <c r="G54" s="135">
        <v>79318531</v>
      </c>
      <c r="H54" s="135">
        <v>0</v>
      </c>
      <c r="I54" s="125">
        <f t="shared" ref="I54:I84" si="0">SUM(C54:H54)</f>
        <v>83323291</v>
      </c>
      <c r="J54" s="126">
        <f>J49+J50</f>
        <v>0</v>
      </c>
      <c r="K54" s="125">
        <f t="shared" ref="K54:K84" si="1">I54+J54</f>
        <v>83323291</v>
      </c>
    </row>
    <row r="55" spans="1:13" x14ac:dyDescent="0.2">
      <c r="A55" s="122" t="s">
        <v>224</v>
      </c>
      <c r="B55" s="123" t="s">
        <v>35</v>
      </c>
      <c r="C55" s="135">
        <v>0</v>
      </c>
      <c r="D55" s="135">
        <v>0</v>
      </c>
      <c r="E55" s="135">
        <v>0</v>
      </c>
      <c r="F55" s="135">
        <f t="shared" ref="F55:G55" si="2">F56+F57</f>
        <v>-98038</v>
      </c>
      <c r="G55" s="135">
        <f t="shared" si="2"/>
        <v>11733481</v>
      </c>
      <c r="H55" s="135">
        <v>0</v>
      </c>
      <c r="I55" s="125">
        <f t="shared" si="0"/>
        <v>11635443</v>
      </c>
      <c r="J55" s="126">
        <f>J56+J57</f>
        <v>0</v>
      </c>
      <c r="K55" s="125">
        <f t="shared" si="1"/>
        <v>11635443</v>
      </c>
    </row>
    <row r="56" spans="1:13" x14ac:dyDescent="0.2">
      <c r="A56" s="122" t="s">
        <v>225</v>
      </c>
      <c r="B56" s="123" t="s">
        <v>64</v>
      </c>
      <c r="C56" s="124"/>
      <c r="D56" s="251"/>
      <c r="E56" s="251"/>
      <c r="F56" s="251"/>
      <c r="G56" s="118">
        <v>11733481</v>
      </c>
      <c r="H56" s="118"/>
      <c r="I56" s="125">
        <f t="shared" si="0"/>
        <v>11733481</v>
      </c>
      <c r="J56" s="119"/>
      <c r="K56" s="125">
        <f t="shared" si="1"/>
        <v>11733481</v>
      </c>
      <c r="M56" s="137"/>
    </row>
    <row r="57" spans="1:13" x14ac:dyDescent="0.2">
      <c r="A57" s="122" t="s">
        <v>226</v>
      </c>
      <c r="B57" s="123" t="s">
        <v>65</v>
      </c>
      <c r="C57" s="125">
        <v>0</v>
      </c>
      <c r="D57" s="125">
        <v>0</v>
      </c>
      <c r="E57" s="125">
        <v>0</v>
      </c>
      <c r="F57" s="125">
        <v>-98038</v>
      </c>
      <c r="G57" s="125">
        <v>0</v>
      </c>
      <c r="H57" s="125">
        <v>0</v>
      </c>
      <c r="I57" s="125">
        <f t="shared" si="0"/>
        <v>-98038</v>
      </c>
      <c r="J57" s="126">
        <f>SUM(J59:J67)</f>
        <v>0</v>
      </c>
      <c r="K57" s="125">
        <f t="shared" si="1"/>
        <v>-98038</v>
      </c>
    </row>
    <row r="58" spans="1:13" x14ac:dyDescent="0.2">
      <c r="A58" s="122" t="s">
        <v>205</v>
      </c>
      <c r="B58" s="123"/>
      <c r="C58" s="124"/>
      <c r="D58" s="124"/>
      <c r="E58" s="124"/>
      <c r="F58" s="124"/>
      <c r="G58" s="124"/>
      <c r="H58" s="124"/>
      <c r="I58" s="125">
        <f t="shared" si="0"/>
        <v>0</v>
      </c>
      <c r="J58" s="127"/>
      <c r="K58" s="125">
        <f t="shared" si="1"/>
        <v>0</v>
      </c>
    </row>
    <row r="59" spans="1:13" ht="24" x14ac:dyDescent="0.2">
      <c r="A59" s="122" t="s">
        <v>195</v>
      </c>
      <c r="B59" s="123" t="s">
        <v>66</v>
      </c>
      <c r="C59" s="251"/>
      <c r="D59" s="251"/>
      <c r="E59" s="251"/>
      <c r="F59" s="124"/>
      <c r="G59" s="251"/>
      <c r="H59" s="251"/>
      <c r="I59" s="125">
        <f t="shared" si="0"/>
        <v>0</v>
      </c>
      <c r="J59" s="119"/>
      <c r="K59" s="125">
        <f t="shared" si="1"/>
        <v>0</v>
      </c>
    </row>
    <row r="60" spans="1:13" ht="24" x14ac:dyDescent="0.2">
      <c r="A60" s="122" t="s">
        <v>196</v>
      </c>
      <c r="B60" s="123" t="s">
        <v>67</v>
      </c>
      <c r="C60" s="124"/>
      <c r="D60" s="124"/>
      <c r="E60" s="124"/>
      <c r="F60" s="124">
        <v>-36201</v>
      </c>
      <c r="G60" s="124"/>
      <c r="H60" s="124"/>
      <c r="I60" s="125">
        <f t="shared" si="0"/>
        <v>-36201</v>
      </c>
      <c r="J60" s="119"/>
      <c r="K60" s="125">
        <f t="shared" si="1"/>
        <v>-36201</v>
      </c>
    </row>
    <row r="61" spans="1:13" x14ac:dyDescent="0.2">
      <c r="A61" s="122" t="s">
        <v>197</v>
      </c>
      <c r="B61" s="123" t="s">
        <v>68</v>
      </c>
      <c r="C61" s="251"/>
      <c r="D61" s="251"/>
      <c r="E61" s="251"/>
      <c r="F61" s="124"/>
      <c r="G61" s="251"/>
      <c r="H61" s="251"/>
      <c r="I61" s="125">
        <f t="shared" si="0"/>
        <v>0</v>
      </c>
      <c r="J61" s="119"/>
      <c r="K61" s="125">
        <f t="shared" si="1"/>
        <v>0</v>
      </c>
    </row>
    <row r="62" spans="1:13" ht="24" x14ac:dyDescent="0.2">
      <c r="A62" s="122" t="s">
        <v>198</v>
      </c>
      <c r="B62" s="123" t="s">
        <v>69</v>
      </c>
      <c r="C62" s="124"/>
      <c r="D62" s="124"/>
      <c r="E62" s="124"/>
      <c r="F62" s="124"/>
      <c r="G62" s="124"/>
      <c r="H62" s="124"/>
      <c r="I62" s="125">
        <f t="shared" si="0"/>
        <v>0</v>
      </c>
      <c r="J62" s="119"/>
      <c r="K62" s="125">
        <f t="shared" si="1"/>
        <v>0</v>
      </c>
    </row>
    <row r="63" spans="1:13" x14ac:dyDescent="0.2">
      <c r="A63" s="122" t="s">
        <v>199</v>
      </c>
      <c r="B63" s="123" t="s">
        <v>70</v>
      </c>
      <c r="C63" s="124"/>
      <c r="D63" s="124"/>
      <c r="E63" s="124"/>
      <c r="F63" s="124"/>
      <c r="G63" s="124"/>
      <c r="H63" s="124"/>
      <c r="I63" s="125">
        <f t="shared" si="0"/>
        <v>0</v>
      </c>
      <c r="J63" s="119"/>
      <c r="K63" s="125">
        <f t="shared" si="1"/>
        <v>0</v>
      </c>
    </row>
    <row r="64" spans="1:13" x14ac:dyDescent="0.2">
      <c r="A64" s="122" t="s">
        <v>200</v>
      </c>
      <c r="B64" s="123" t="s">
        <v>71</v>
      </c>
      <c r="C64" s="251"/>
      <c r="D64" s="251"/>
      <c r="E64" s="124"/>
      <c r="F64" s="124"/>
      <c r="G64" s="251"/>
      <c r="H64" s="251"/>
      <c r="I64" s="125">
        <f t="shared" si="0"/>
        <v>0</v>
      </c>
      <c r="J64" s="119"/>
      <c r="K64" s="125">
        <f t="shared" si="1"/>
        <v>0</v>
      </c>
    </row>
    <row r="65" spans="1:11" ht="23.25" customHeight="1" x14ac:dyDescent="0.2">
      <c r="A65" s="122" t="s">
        <v>201</v>
      </c>
      <c r="B65" s="123" t="s">
        <v>72</v>
      </c>
      <c r="C65" s="251"/>
      <c r="D65" s="251"/>
      <c r="E65" s="251"/>
      <c r="F65" s="124"/>
      <c r="G65" s="251"/>
      <c r="H65" s="251"/>
      <c r="I65" s="125">
        <f t="shared" si="0"/>
        <v>0</v>
      </c>
      <c r="J65" s="119"/>
      <c r="K65" s="125">
        <f t="shared" si="1"/>
        <v>0</v>
      </c>
    </row>
    <row r="66" spans="1:11" x14ac:dyDescent="0.2">
      <c r="A66" s="122" t="s">
        <v>202</v>
      </c>
      <c r="B66" s="123" t="s">
        <v>73</v>
      </c>
      <c r="C66" s="124"/>
      <c r="D66" s="124"/>
      <c r="E66" s="124"/>
      <c r="F66" s="124"/>
      <c r="G66" s="124"/>
      <c r="H66" s="124"/>
      <c r="I66" s="125">
        <f t="shared" si="0"/>
        <v>0</v>
      </c>
      <c r="J66" s="119"/>
      <c r="K66" s="125">
        <f t="shared" si="1"/>
        <v>0</v>
      </c>
    </row>
    <row r="67" spans="1:11" x14ac:dyDescent="0.2">
      <c r="A67" s="122" t="s">
        <v>203</v>
      </c>
      <c r="B67" s="123" t="s">
        <v>74</v>
      </c>
      <c r="C67" s="251"/>
      <c r="D67" s="251"/>
      <c r="E67" s="251"/>
      <c r="F67" s="124">
        <v>-61837</v>
      </c>
      <c r="G67" s="251"/>
      <c r="H67" s="251"/>
      <c r="I67" s="125">
        <f t="shared" si="0"/>
        <v>-61837</v>
      </c>
      <c r="J67" s="119"/>
      <c r="K67" s="125">
        <f t="shared" si="1"/>
        <v>-61837</v>
      </c>
    </row>
    <row r="68" spans="1:11" x14ac:dyDescent="0.2">
      <c r="A68" s="122" t="s">
        <v>227</v>
      </c>
      <c r="B68" s="123" t="s">
        <v>75</v>
      </c>
      <c r="C68" s="135">
        <v>0</v>
      </c>
      <c r="D68" s="135">
        <v>0</v>
      </c>
      <c r="E68" s="135">
        <v>0</v>
      </c>
      <c r="F68" s="135">
        <v>0</v>
      </c>
      <c r="G68" s="135">
        <v>-7191983</v>
      </c>
      <c r="H68" s="135">
        <v>0</v>
      </c>
      <c r="I68" s="125">
        <f t="shared" si="0"/>
        <v>-7191983</v>
      </c>
      <c r="J68" s="126">
        <f>SUM(J70+J75+J76+J77+J78+J79+J80+J81+J82)</f>
        <v>0</v>
      </c>
      <c r="K68" s="125">
        <f t="shared" si="1"/>
        <v>-7191983</v>
      </c>
    </row>
    <row r="69" spans="1:11" x14ac:dyDescent="0.2">
      <c r="A69" s="122" t="s">
        <v>205</v>
      </c>
      <c r="B69" s="123"/>
      <c r="C69" s="136"/>
      <c r="D69" s="136"/>
      <c r="E69" s="136"/>
      <c r="F69" s="136"/>
      <c r="G69" s="136"/>
      <c r="H69" s="136"/>
      <c r="I69" s="125"/>
      <c r="J69" s="127"/>
      <c r="K69" s="125">
        <f t="shared" si="1"/>
        <v>0</v>
      </c>
    </row>
    <row r="70" spans="1:11" x14ac:dyDescent="0.2">
      <c r="A70" s="122" t="s">
        <v>206</v>
      </c>
      <c r="B70" s="123" t="s">
        <v>76</v>
      </c>
      <c r="C70" s="135">
        <v>0</v>
      </c>
      <c r="D70" s="135">
        <v>0</v>
      </c>
      <c r="E70" s="135">
        <v>0</v>
      </c>
      <c r="F70" s="135">
        <v>0</v>
      </c>
      <c r="G70" s="135">
        <v>0</v>
      </c>
      <c r="H70" s="135">
        <v>0</v>
      </c>
      <c r="I70" s="125">
        <f t="shared" si="0"/>
        <v>0</v>
      </c>
      <c r="J70" s="126">
        <f>SUM(J72:J74)</f>
        <v>0</v>
      </c>
      <c r="K70" s="125">
        <f t="shared" si="1"/>
        <v>0</v>
      </c>
    </row>
    <row r="71" spans="1:11" x14ac:dyDescent="0.2">
      <c r="A71" s="122" t="s">
        <v>205</v>
      </c>
      <c r="B71" s="123"/>
      <c r="C71" s="136"/>
      <c r="D71" s="136"/>
      <c r="E71" s="136"/>
      <c r="F71" s="136"/>
      <c r="G71" s="136"/>
      <c r="H71" s="136"/>
      <c r="I71" s="125"/>
      <c r="J71" s="127"/>
      <c r="K71" s="125">
        <f t="shared" si="1"/>
        <v>0</v>
      </c>
    </row>
    <row r="72" spans="1:11" x14ac:dyDescent="0.2">
      <c r="A72" s="122" t="s">
        <v>207</v>
      </c>
      <c r="B72" s="123"/>
      <c r="C72" s="124"/>
      <c r="D72" s="124"/>
      <c r="E72" s="124"/>
      <c r="F72" s="124"/>
      <c r="G72" s="124"/>
      <c r="H72" s="124"/>
      <c r="I72" s="125">
        <f t="shared" si="0"/>
        <v>0</v>
      </c>
      <c r="J72" s="119"/>
      <c r="K72" s="125">
        <f t="shared" si="1"/>
        <v>0</v>
      </c>
    </row>
    <row r="73" spans="1:11" ht="24" x14ac:dyDescent="0.2">
      <c r="A73" s="122" t="s">
        <v>208</v>
      </c>
      <c r="B73" s="123"/>
      <c r="C73" s="124"/>
      <c r="D73" s="124"/>
      <c r="E73" s="124"/>
      <c r="F73" s="124"/>
      <c r="G73" s="124"/>
      <c r="H73" s="124"/>
      <c r="I73" s="125">
        <f t="shared" si="0"/>
        <v>0</v>
      </c>
      <c r="J73" s="119"/>
      <c r="K73" s="125">
        <f t="shared" si="1"/>
        <v>0</v>
      </c>
    </row>
    <row r="74" spans="1:11" x14ac:dyDescent="0.2">
      <c r="A74" s="122" t="s">
        <v>209</v>
      </c>
      <c r="B74" s="123"/>
      <c r="C74" s="124"/>
      <c r="D74" s="124"/>
      <c r="E74" s="124"/>
      <c r="F74" s="124"/>
      <c r="G74" s="124"/>
      <c r="H74" s="124"/>
      <c r="I74" s="125">
        <f t="shared" si="0"/>
        <v>0</v>
      </c>
      <c r="J74" s="119"/>
      <c r="K74" s="125">
        <f t="shared" si="1"/>
        <v>0</v>
      </c>
    </row>
    <row r="75" spans="1:11" x14ac:dyDescent="0.2">
      <c r="A75" s="122" t="s">
        <v>210</v>
      </c>
      <c r="B75" s="123" t="s">
        <v>77</v>
      </c>
      <c r="C75" s="124"/>
      <c r="D75" s="124"/>
      <c r="E75" s="124"/>
      <c r="F75" s="124"/>
      <c r="G75" s="124"/>
      <c r="H75" s="124"/>
      <c r="I75" s="125">
        <f t="shared" si="0"/>
        <v>0</v>
      </c>
      <c r="J75" s="119"/>
      <c r="K75" s="125">
        <f t="shared" si="1"/>
        <v>0</v>
      </c>
    </row>
    <row r="76" spans="1:11" x14ac:dyDescent="0.2">
      <c r="A76" s="122" t="s">
        <v>211</v>
      </c>
      <c r="B76" s="123" t="s">
        <v>78</v>
      </c>
      <c r="C76" s="124"/>
      <c r="D76" s="124"/>
      <c r="E76" s="124"/>
      <c r="F76" s="124"/>
      <c r="G76" s="124"/>
      <c r="H76" s="124"/>
      <c r="I76" s="125">
        <f t="shared" si="0"/>
        <v>0</v>
      </c>
      <c r="J76" s="119"/>
      <c r="K76" s="125">
        <f t="shared" si="1"/>
        <v>0</v>
      </c>
    </row>
    <row r="77" spans="1:11" x14ac:dyDescent="0.2">
      <c r="A77" s="122" t="s">
        <v>212</v>
      </c>
      <c r="B77" s="123" t="s">
        <v>79</v>
      </c>
      <c r="C77" s="124"/>
      <c r="D77" s="124"/>
      <c r="E77" s="124"/>
      <c r="F77" s="124"/>
      <c r="G77" s="124"/>
      <c r="H77" s="124"/>
      <c r="I77" s="125">
        <f t="shared" si="0"/>
        <v>0</v>
      </c>
      <c r="J77" s="119"/>
      <c r="K77" s="125">
        <f t="shared" si="1"/>
        <v>0</v>
      </c>
    </row>
    <row r="78" spans="1:11" x14ac:dyDescent="0.2">
      <c r="A78" s="122" t="s">
        <v>213</v>
      </c>
      <c r="B78" s="123" t="s">
        <v>80</v>
      </c>
      <c r="C78" s="124"/>
      <c r="D78" s="124"/>
      <c r="E78" s="124"/>
      <c r="F78" s="124"/>
      <c r="G78" s="124"/>
      <c r="H78" s="124"/>
      <c r="I78" s="125">
        <f t="shared" si="0"/>
        <v>0</v>
      </c>
      <c r="J78" s="119"/>
      <c r="K78" s="125">
        <f t="shared" si="1"/>
        <v>0</v>
      </c>
    </row>
    <row r="79" spans="1:11" x14ac:dyDescent="0.2">
      <c r="A79" s="122" t="s">
        <v>214</v>
      </c>
      <c r="B79" s="123" t="s">
        <v>81</v>
      </c>
      <c r="C79" s="124"/>
      <c r="D79" s="124"/>
      <c r="E79" s="124"/>
      <c r="F79" s="124"/>
      <c r="G79" s="124">
        <v>-7191983</v>
      </c>
      <c r="H79" s="124"/>
      <c r="I79" s="125">
        <f t="shared" si="0"/>
        <v>-7191983</v>
      </c>
      <c r="J79" s="119"/>
      <c r="K79" s="125">
        <f t="shared" si="1"/>
        <v>-7191983</v>
      </c>
    </row>
    <row r="80" spans="1:11" x14ac:dyDescent="0.2">
      <c r="A80" s="122" t="s">
        <v>215</v>
      </c>
      <c r="B80" s="123" t="s">
        <v>82</v>
      </c>
      <c r="C80" s="124"/>
      <c r="D80" s="124"/>
      <c r="E80" s="124"/>
      <c r="F80" s="124"/>
      <c r="G80" s="124"/>
      <c r="H80" s="124"/>
      <c r="I80" s="125">
        <f t="shared" si="0"/>
        <v>0</v>
      </c>
      <c r="J80" s="119"/>
      <c r="K80" s="125">
        <f t="shared" si="1"/>
        <v>0</v>
      </c>
    </row>
    <row r="81" spans="1:12" x14ac:dyDescent="0.2">
      <c r="A81" s="122" t="s">
        <v>216</v>
      </c>
      <c r="B81" s="123" t="s">
        <v>83</v>
      </c>
      <c r="C81" s="124"/>
      <c r="D81" s="124"/>
      <c r="E81" s="124"/>
      <c r="F81" s="124"/>
      <c r="G81" s="124"/>
      <c r="H81" s="124"/>
      <c r="I81" s="125">
        <f t="shared" si="0"/>
        <v>0</v>
      </c>
      <c r="J81" s="119"/>
      <c r="K81" s="125">
        <f t="shared" si="1"/>
        <v>0</v>
      </c>
    </row>
    <row r="82" spans="1:12" ht="24" x14ac:dyDescent="0.2">
      <c r="A82" s="122" t="s">
        <v>217</v>
      </c>
      <c r="B82" s="123" t="s">
        <v>84</v>
      </c>
      <c r="C82" s="124"/>
      <c r="D82" s="124"/>
      <c r="E82" s="124"/>
      <c r="F82" s="124"/>
      <c r="G82" s="124"/>
      <c r="H82" s="124"/>
      <c r="I82" s="125">
        <f t="shared" si="0"/>
        <v>0</v>
      </c>
      <c r="J82" s="119"/>
      <c r="K82" s="125">
        <f t="shared" si="1"/>
        <v>0</v>
      </c>
    </row>
    <row r="83" spans="1:12" x14ac:dyDescent="0.2">
      <c r="A83" s="122" t="s">
        <v>218</v>
      </c>
      <c r="B83" s="123" t="s">
        <v>85</v>
      </c>
      <c r="C83" s="124"/>
      <c r="D83" s="124"/>
      <c r="E83" s="124"/>
      <c r="F83" s="124"/>
      <c r="G83" s="124"/>
      <c r="H83" s="124"/>
      <c r="I83" s="125">
        <f t="shared" si="0"/>
        <v>0</v>
      </c>
      <c r="J83" s="119"/>
      <c r="K83" s="125">
        <f t="shared" si="1"/>
        <v>0</v>
      </c>
    </row>
    <row r="84" spans="1:12" s="121" customFormat="1" ht="24" x14ac:dyDescent="0.2">
      <c r="A84" s="116" t="s">
        <v>415</v>
      </c>
      <c r="B84" s="117">
        <v>800</v>
      </c>
      <c r="C84" s="119">
        <v>4405169</v>
      </c>
      <c r="D84" s="119">
        <v>0</v>
      </c>
      <c r="E84" s="119">
        <v>0</v>
      </c>
      <c r="F84" s="119">
        <f t="shared" ref="F84:G84" si="3">SUM(F54+F55+F68)</f>
        <v>-498447</v>
      </c>
      <c r="G84" s="119">
        <f t="shared" si="3"/>
        <v>83860029</v>
      </c>
      <c r="H84" s="119">
        <v>0</v>
      </c>
      <c r="I84" s="125">
        <f t="shared" si="0"/>
        <v>87766751</v>
      </c>
      <c r="J84" s="119">
        <f>SUM(J54+J55+J68)</f>
        <v>0</v>
      </c>
      <c r="K84" s="125">
        <f t="shared" si="1"/>
        <v>87766751</v>
      </c>
      <c r="L84" s="120"/>
    </row>
    <row r="85" spans="1:12" s="139" customFormat="1" hidden="1" x14ac:dyDescent="0.2">
      <c r="A85" s="105" t="s">
        <v>86</v>
      </c>
      <c r="B85" s="105"/>
      <c r="C85" s="138" t="e">
        <f>C49-#REF!</f>
        <v>#REF!</v>
      </c>
      <c r="D85" s="138" t="e">
        <f>D49-#REF!</f>
        <v>#REF!</v>
      </c>
      <c r="E85" s="138" t="e">
        <f>E49-#REF!</f>
        <v>#REF!</v>
      </c>
      <c r="F85" s="138" t="e">
        <f>F49-#REF!</f>
        <v>#REF!</v>
      </c>
      <c r="G85" s="138" t="e">
        <f>G49-#REF!</f>
        <v>#REF!</v>
      </c>
      <c r="H85" s="138" t="e">
        <f>H49-#REF!</f>
        <v>#REF!</v>
      </c>
      <c r="I85" s="105"/>
      <c r="J85" s="105" t="e">
        <f>J49-#REF!</f>
        <v>#REF!</v>
      </c>
      <c r="K85" s="105" t="e">
        <f>K49-#REF!</f>
        <v>#REF!</v>
      </c>
      <c r="L85" s="105"/>
    </row>
    <row r="86" spans="1:12" s="139" customFormat="1" hidden="1" x14ac:dyDescent="0.2">
      <c r="A86" s="140" t="s">
        <v>87</v>
      </c>
      <c r="B86" s="105"/>
      <c r="C86" s="138" t="e">
        <f>C84-#REF!</f>
        <v>#REF!</v>
      </c>
      <c r="D86" s="138" t="e">
        <f>D84-#REF!</f>
        <v>#REF!</v>
      </c>
      <c r="E86" s="138" t="e">
        <f>E84-#REF!</f>
        <v>#REF!</v>
      </c>
      <c r="F86" s="138" t="e">
        <f>F84-#REF!</f>
        <v>#REF!</v>
      </c>
      <c r="G86" s="138" t="e">
        <f>G84-#REF!</f>
        <v>#REF!</v>
      </c>
      <c r="H86" s="138" t="e">
        <f>H84-#REF!</f>
        <v>#REF!</v>
      </c>
      <c r="I86" s="105"/>
      <c r="J86" s="105" t="e">
        <f>J84-#REF!</f>
        <v>#REF!</v>
      </c>
      <c r="K86" s="105" t="e">
        <f>K84-#REF!</f>
        <v>#REF!</v>
      </c>
      <c r="L86" s="105"/>
    </row>
    <row r="87" spans="1:12" s="143" customFormat="1" x14ac:dyDescent="0.2">
      <c r="A87" s="141"/>
      <c r="B87" s="141"/>
      <c r="C87" s="142"/>
      <c r="D87" s="142"/>
      <c r="E87" s="142"/>
      <c r="F87" s="142"/>
      <c r="G87" s="142"/>
      <c r="H87" s="142"/>
      <c r="I87" s="141"/>
      <c r="J87" s="141"/>
      <c r="K87" s="141"/>
      <c r="L87" s="105"/>
    </row>
    <row r="88" spans="1:12" x14ac:dyDescent="0.2">
      <c r="A88" s="144" t="s">
        <v>166</v>
      </c>
      <c r="B88" s="108"/>
      <c r="C88" s="149" t="s">
        <v>167</v>
      </c>
      <c r="D88" s="103"/>
      <c r="E88" s="103"/>
      <c r="F88" s="103"/>
      <c r="G88" s="103"/>
      <c r="H88" s="103"/>
      <c r="I88" s="102"/>
      <c r="J88" s="102"/>
      <c r="K88" s="102"/>
    </row>
    <row r="89" spans="1:12" x14ac:dyDescent="0.2">
      <c r="A89" s="144"/>
      <c r="B89" s="108"/>
      <c r="C89" s="109"/>
      <c r="D89" s="103"/>
      <c r="E89" s="103"/>
      <c r="F89" s="103"/>
      <c r="G89" s="103"/>
      <c r="H89" s="103"/>
      <c r="I89" s="102"/>
      <c r="J89" s="102"/>
      <c r="K89" s="102"/>
    </row>
    <row r="90" spans="1:12" x14ac:dyDescent="0.2">
      <c r="A90" s="144" t="s">
        <v>420</v>
      </c>
      <c r="B90" s="108"/>
      <c r="C90" s="109" t="str">
        <f>Ф1!C151</f>
        <v>Irina V. Dibrova</v>
      </c>
      <c r="D90" s="103"/>
      <c r="E90" s="103"/>
      <c r="F90" s="103"/>
      <c r="G90" s="103"/>
      <c r="H90" s="103"/>
      <c r="I90" s="102"/>
      <c r="J90" s="102"/>
      <c r="K90" s="102"/>
    </row>
    <row r="91" spans="1:12" x14ac:dyDescent="0.2">
      <c r="A91" s="145"/>
      <c r="B91" s="102"/>
      <c r="D91" s="103"/>
      <c r="E91" s="103"/>
      <c r="F91" s="103"/>
      <c r="G91" s="103"/>
      <c r="H91" s="103"/>
      <c r="I91" s="102"/>
      <c r="J91" s="102"/>
      <c r="K91" s="102"/>
    </row>
    <row r="92" spans="1:12" x14ac:dyDescent="0.2">
      <c r="A92" s="145" t="s">
        <v>165</v>
      </c>
      <c r="B92" s="102"/>
      <c r="C92" s="103"/>
      <c r="D92" s="103"/>
      <c r="E92" s="103"/>
      <c r="F92" s="103"/>
      <c r="G92" s="103"/>
      <c r="H92" s="103"/>
      <c r="I92" s="102"/>
      <c r="J92" s="102"/>
      <c r="K92" s="102"/>
    </row>
    <row r="93" spans="1:12" x14ac:dyDescent="0.2">
      <c r="A93" s="144"/>
      <c r="B93" s="102"/>
      <c r="C93" s="150"/>
      <c r="D93" s="103"/>
      <c r="E93" s="103"/>
      <c r="F93" s="103"/>
      <c r="G93" s="103"/>
      <c r="H93" s="103"/>
      <c r="I93" s="102"/>
      <c r="J93" s="102"/>
      <c r="K93" s="102"/>
    </row>
    <row r="94" spans="1:12" x14ac:dyDescent="0.2">
      <c r="A94" s="145"/>
      <c r="C94" s="103"/>
    </row>
    <row r="95" spans="1:12" x14ac:dyDescent="0.2">
      <c r="A95" s="145"/>
    </row>
    <row r="96" spans="1:12" x14ac:dyDescent="0.2">
      <c r="A96" s="145"/>
    </row>
    <row r="97" spans="1:1" x14ac:dyDescent="0.2">
      <c r="A97" s="145"/>
    </row>
    <row r="98" spans="1:1" x14ac:dyDescent="0.2">
      <c r="A98" s="145"/>
    </row>
  </sheetData>
  <mergeCells count="6">
    <mergeCell ref="K15:K16"/>
    <mergeCell ref="A15:A16"/>
    <mergeCell ref="B15:B16"/>
    <mergeCell ref="C15:H15"/>
    <mergeCell ref="I15:I16"/>
    <mergeCell ref="J15:J16"/>
  </mergeCells>
  <pageMargins left="0.70866141732283472" right="0.70866141732283472" top="0.74803149606299213" bottom="0.43307086614173229" header="0.31496062992125984" footer="0.31496062992125984"/>
  <pageSetup paperSize="9" scale="60" fitToHeight="2" orientation="landscape" r:id="rId1"/>
  <headerFooter>
    <oddHeader>&amp;R&amp;A</oddHeader>
  </headerFooter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Липина Татьяна Юрьевна</dc:creator>
  <cp:lastModifiedBy>Пользователь Windows</cp:lastModifiedBy>
  <dcterms:created xsi:type="dcterms:W3CDTF">2023-02-17T05:34:02Z</dcterms:created>
  <dcterms:modified xsi:type="dcterms:W3CDTF">2023-11-06T08:20:59Z</dcterms:modified>
</cp:coreProperties>
</file>